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Šios_darbaknygės" defaultThemeVersion="124226"/>
  <mc:AlternateContent xmlns:mc="http://schemas.openxmlformats.org/markup-compatibility/2006">
    <mc:Choice Requires="x15">
      <x15ac:absPath xmlns:x15ac="http://schemas.microsoft.com/office/spreadsheetml/2010/11/ac" url="C:\Users\loretace\Desktop\IT reikalavimai\VED\"/>
    </mc:Choice>
  </mc:AlternateContent>
  <xr:revisionPtr revIDLastSave="0" documentId="13_ncr:1_{BCDD7B7B-1A29-4CAB-8598-6A61480E3FC2}" xr6:coauthVersionLast="47" xr6:coauthVersionMax="47" xr10:uidLastSave="{00000000-0000-0000-0000-000000000000}"/>
  <workbookProtection workbookPassword="EEF7" lockStructure="1"/>
  <bookViews>
    <workbookView xWindow="-108" yWindow="-108" windowWidth="23256" windowHeight="12456" xr2:uid="{00000000-000D-0000-FFFF-FFFF00000000}"/>
  </bookViews>
  <sheets>
    <sheet name="VED Skaičiuoklė"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39" i="2" l="1"/>
  <c r="V239" i="2" s="1"/>
  <c r="M238" i="2"/>
  <c r="E238" i="2"/>
  <c r="E248" i="2"/>
  <c r="A249" i="2"/>
  <c r="A251" i="2"/>
  <c r="A244" i="2"/>
  <c r="T244" i="2" s="1"/>
  <c r="M245" i="2"/>
  <c r="E245" i="2"/>
  <c r="N266" i="2"/>
  <c r="E251" i="2"/>
  <c r="E242" i="2"/>
  <c r="A258" i="2"/>
  <c r="A245" i="2"/>
  <c r="A241" i="2"/>
  <c r="A240" i="2"/>
  <c r="M241" i="2"/>
  <c r="M244" i="2"/>
  <c r="J204" i="2"/>
  <c r="N199" i="2"/>
  <c r="N198" i="2"/>
  <c r="N195" i="2"/>
  <c r="N200" i="2"/>
  <c r="N167" i="2"/>
  <c r="N162" i="2"/>
  <c r="N164" i="2"/>
  <c r="N137" i="2"/>
  <c r="N153" i="2"/>
  <c r="N160" i="2"/>
  <c r="N161" i="2"/>
  <c r="N130" i="2"/>
  <c r="N131" i="2"/>
  <c r="N132" i="2"/>
  <c r="N133" i="2"/>
  <c r="N134" i="2"/>
  <c r="N135" i="2"/>
  <c r="N136" i="2"/>
  <c r="N138" i="2"/>
  <c r="N139" i="2"/>
  <c r="N140" i="2"/>
  <c r="N141" i="2"/>
  <c r="N142" i="2"/>
  <c r="N143" i="2"/>
  <c r="N144" i="2"/>
  <c r="N145" i="2"/>
  <c r="N146" i="2"/>
  <c r="N147" i="2"/>
  <c r="N148" i="2"/>
  <c r="N149" i="2"/>
  <c r="N150" i="2"/>
  <c r="N151" i="2"/>
  <c r="N152" i="2"/>
  <c r="N154" i="2"/>
  <c r="N155" i="2"/>
  <c r="N156" i="2"/>
  <c r="N157" i="2"/>
  <c r="N158" i="2"/>
  <c r="N159" i="2"/>
  <c r="N163" i="2"/>
  <c r="N165" i="2"/>
  <c r="N166" i="2"/>
  <c r="N168" i="2"/>
  <c r="N129" i="2"/>
  <c r="N12" i="2"/>
  <c r="N81" i="2"/>
  <c r="N82" i="2"/>
  <c r="N83" i="2"/>
  <c r="N84" i="2"/>
  <c r="N85" i="2"/>
  <c r="N86" i="2"/>
  <c r="N87" i="2"/>
  <c r="N88" i="2"/>
  <c r="N89" i="2"/>
  <c r="N90" i="2"/>
  <c r="N91" i="2"/>
  <c r="N92" i="2"/>
  <c r="N93" i="2"/>
  <c r="N95" i="2"/>
  <c r="N96" i="2"/>
  <c r="N97" i="2"/>
  <c r="N98" i="2"/>
  <c r="N99" i="2"/>
  <c r="N100" i="2"/>
  <c r="N101" i="2"/>
  <c r="N102" i="2"/>
  <c r="N103" i="2"/>
  <c r="N104" i="2"/>
  <c r="N106" i="2"/>
  <c r="N107" i="2"/>
  <c r="N108" i="2"/>
  <c r="N109" i="2"/>
  <c r="N110" i="2"/>
  <c r="N111" i="2"/>
  <c r="N112" i="2"/>
  <c r="N113" i="2"/>
  <c r="N114" i="2"/>
  <c r="N115" i="2"/>
  <c r="N117" i="2"/>
  <c r="N118" i="2"/>
  <c r="N119" i="2"/>
  <c r="N120" i="2"/>
  <c r="N121" i="2"/>
  <c r="N122" i="2"/>
  <c r="N124" i="2"/>
  <c r="N125" i="2"/>
  <c r="N126" i="2"/>
  <c r="N127" i="2"/>
  <c r="N128" i="2"/>
  <c r="N170" i="2"/>
  <c r="N171" i="2"/>
  <c r="N172" i="2"/>
  <c r="N173" i="2"/>
  <c r="N174" i="2"/>
  <c r="N175" i="2"/>
  <c r="N176" i="2"/>
  <c r="N177" i="2"/>
  <c r="N178" i="2"/>
  <c r="N179" i="2"/>
  <c r="N180" i="2"/>
  <c r="N181" i="2"/>
  <c r="N182" i="2"/>
  <c r="N183" i="2"/>
  <c r="N185" i="2"/>
  <c r="N186" i="2"/>
  <c r="N187" i="2"/>
  <c r="N188" i="2"/>
  <c r="N189" i="2"/>
  <c r="N190" i="2"/>
  <c r="N191" i="2"/>
  <c r="N192" i="2"/>
  <c r="N194" i="2"/>
  <c r="N196" i="2"/>
  <c r="N197" i="2"/>
  <c r="N201" i="2"/>
  <c r="N202" i="2"/>
  <c r="N203" i="2"/>
  <c r="N46" i="2"/>
  <c r="N47" i="2"/>
  <c r="N48" i="2"/>
  <c r="N49" i="2"/>
  <c r="N50" i="2"/>
  <c r="N51" i="2"/>
  <c r="N52" i="2"/>
  <c r="N53" i="2"/>
  <c r="N54" i="2"/>
  <c r="N55" i="2"/>
  <c r="N56" i="2"/>
  <c r="N57" i="2"/>
  <c r="N58" i="2"/>
  <c r="N59" i="2"/>
  <c r="N60" i="2"/>
  <c r="N61" i="2"/>
  <c r="N62" i="2"/>
  <c r="N63" i="2"/>
  <c r="N64" i="2"/>
  <c r="N65" i="2"/>
  <c r="N66" i="2"/>
  <c r="N67" i="2"/>
  <c r="N68" i="2"/>
  <c r="N69" i="2"/>
  <c r="N70" i="2"/>
  <c r="N71" i="2"/>
  <c r="N72" i="2"/>
  <c r="N73" i="2"/>
  <c r="N74" i="2"/>
  <c r="N75" i="2"/>
  <c r="N76" i="2"/>
  <c r="N77" i="2"/>
  <c r="N78" i="2"/>
  <c r="N79" i="2"/>
  <c r="N80"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9" i="2"/>
  <c r="N10" i="2"/>
  <c r="N11" i="2"/>
  <c r="N13" i="2"/>
  <c r="N14" i="2"/>
  <c r="N8" i="2"/>
  <c r="N206" i="2" l="1"/>
  <c r="R239" i="2"/>
  <c r="S239" i="2"/>
  <c r="W239" i="2"/>
  <c r="X239" i="2" s="1"/>
  <c r="U239" i="2"/>
  <c r="T239" i="2"/>
  <c r="A248" i="2"/>
  <c r="A255" i="2"/>
  <c r="A242" i="2"/>
  <c r="A243" i="2"/>
  <c r="A246" i="2"/>
  <c r="A247" i="2"/>
  <c r="A250" i="2"/>
  <c r="A252" i="2"/>
  <c r="A253" i="2"/>
  <c r="A254" i="2"/>
  <c r="A256" i="2"/>
  <c r="A257" i="2"/>
  <c r="M239" i="2"/>
  <c r="M240" i="2"/>
  <c r="M242" i="2"/>
  <c r="M243" i="2"/>
  <c r="M246" i="2"/>
  <c r="M247" i="2"/>
  <c r="M248" i="2"/>
  <c r="M249" i="2"/>
  <c r="M250" i="2"/>
  <c r="M251" i="2"/>
  <c r="M252" i="2"/>
  <c r="M253" i="2"/>
  <c r="M254" i="2"/>
  <c r="M255" i="2"/>
  <c r="M256" i="2"/>
  <c r="M257" i="2"/>
  <c r="U254" i="2" l="1"/>
  <c r="T250" i="2"/>
  <c r="S250" i="2"/>
  <c r="R249" i="2"/>
  <c r="R242" i="2"/>
  <c r="U243" i="2"/>
  <c r="T245" i="2"/>
  <c r="T246" i="2"/>
  <c r="W247" i="2"/>
  <c r="X247" i="2" s="1"/>
  <c r="W248" i="2"/>
  <c r="X248" i="2" s="1"/>
  <c r="V250" i="2"/>
  <c r="T251" i="2"/>
  <c r="R254" i="2"/>
  <c r="S255" i="2"/>
  <c r="U257" i="2"/>
  <c r="R258" i="2"/>
  <c r="I204" i="2"/>
  <c r="N279" i="2"/>
  <c r="H204" i="2"/>
  <c r="L204" i="2"/>
  <c r="M204" i="2"/>
  <c r="M205" i="2" s="1"/>
  <c r="E239" i="2"/>
  <c r="E240" i="2"/>
  <c r="E241" i="2"/>
  <c r="E243" i="2"/>
  <c r="E244" i="2"/>
  <c r="E246" i="2"/>
  <c r="E247" i="2"/>
  <c r="E249" i="2"/>
  <c r="E250" i="2"/>
  <c r="E252" i="2"/>
  <c r="E253" i="2"/>
  <c r="E254" i="2"/>
  <c r="E255" i="2"/>
  <c r="E256" i="2"/>
  <c r="E257" i="2"/>
  <c r="N271" i="2"/>
  <c r="N270" i="2"/>
  <c r="N272" i="2" s="1"/>
  <c r="U252" i="2"/>
  <c r="W252" i="2"/>
  <c r="X252" i="2" s="1"/>
  <c r="T252" i="2"/>
  <c r="U242" i="2"/>
  <c r="W253" i="2"/>
  <c r="X253" i="2" s="1"/>
  <c r="R253" i="2"/>
  <c r="R251" i="2"/>
  <c r="S240" i="2"/>
  <c r="V240" i="2"/>
  <c r="V256" i="2"/>
  <c r="N280" i="2" l="1"/>
  <c r="N277" i="2"/>
  <c r="W257" i="2"/>
  <c r="X257" i="2" s="1"/>
  <c r="U245" i="2"/>
  <c r="S257" i="2"/>
  <c r="U250" i="2"/>
  <c r="W250" i="2"/>
  <c r="X250" i="2" s="1"/>
  <c r="T256" i="2"/>
  <c r="V246" i="2"/>
  <c r="U247" i="2"/>
  <c r="R257" i="2"/>
  <c r="U258" i="2"/>
  <c r="V245" i="2"/>
  <c r="S256" i="2"/>
  <c r="U244" i="2"/>
  <c r="U256" i="2"/>
  <c r="S244" i="2"/>
  <c r="R248" i="2"/>
  <c r="V257" i="2"/>
  <c r="S246" i="2"/>
  <c r="S258" i="2"/>
  <c r="S243" i="2"/>
  <c r="R245" i="2"/>
  <c r="V248" i="2"/>
  <c r="S245" i="2"/>
  <c r="W256" i="2"/>
  <c r="X256" i="2" s="1"/>
  <c r="V244" i="2"/>
  <c r="R240" i="2"/>
  <c r="R256" i="2"/>
  <c r="V247" i="2"/>
  <c r="R246" i="2"/>
  <c r="U246" i="2"/>
  <c r="T257" i="2"/>
  <c r="T247" i="2"/>
  <c r="W245" i="2"/>
  <c r="X245" i="2" s="1"/>
  <c r="W246" i="2"/>
  <c r="X246" i="2" s="1"/>
  <c r="R244" i="2"/>
  <c r="R247" i="2"/>
  <c r="S248" i="2"/>
  <c r="T248" i="2"/>
  <c r="W244" i="2"/>
  <c r="X244" i="2" s="1"/>
  <c r="U248" i="2"/>
  <c r="V258" i="2"/>
  <c r="S247" i="2"/>
  <c r="V249" i="2"/>
  <c r="T249" i="2"/>
  <c r="T255" i="2"/>
  <c r="S241" i="2"/>
  <c r="R243" i="2"/>
  <c r="S242" i="2"/>
  <c r="V243" i="2"/>
  <c r="U255" i="2"/>
  <c r="V254" i="2"/>
  <c r="T241" i="2"/>
  <c r="R241" i="2"/>
  <c r="T242" i="2"/>
  <c r="S254" i="2"/>
  <c r="T253" i="2"/>
  <c r="W243" i="2"/>
  <c r="X243" i="2" s="1"/>
  <c r="W251" i="2"/>
  <c r="X251" i="2" s="1"/>
  <c r="V242" i="2"/>
  <c r="W254" i="2"/>
  <c r="X254" i="2" s="1"/>
  <c r="V241" i="2"/>
  <c r="R250" i="2"/>
  <c r="U251" i="2"/>
  <c r="R255" i="2"/>
  <c r="W241" i="2"/>
  <c r="X241" i="2" s="1"/>
  <c r="T254" i="2"/>
  <c r="S252" i="2"/>
  <c r="U253" i="2"/>
  <c r="W242" i="2"/>
  <c r="X242" i="2" s="1"/>
  <c r="S253" i="2"/>
  <c r="T240" i="2"/>
  <c r="V251" i="2"/>
  <c r="V252" i="2"/>
  <c r="T243" i="2"/>
  <c r="R252" i="2"/>
  <c r="W240" i="2"/>
  <c r="X240" i="2" s="1"/>
  <c r="S251" i="2"/>
  <c r="W255" i="2"/>
  <c r="X255" i="2" s="1"/>
  <c r="U249" i="2"/>
  <c r="U241" i="2"/>
  <c r="U240" i="2"/>
  <c r="V255" i="2"/>
  <c r="T258" i="2"/>
  <c r="V253" i="2"/>
  <c r="S249" i="2"/>
  <c r="W258" i="2"/>
  <c r="X258" i="2" s="1"/>
  <c r="W249" i="2"/>
  <c r="X249" i="2" s="1"/>
  <c r="T261" i="2" l="1"/>
  <c r="W261" i="2"/>
  <c r="X261" i="2"/>
  <c r="V261" i="2"/>
  <c r="R261" i="2"/>
  <c r="U261" i="2"/>
  <c r="S261" i="2"/>
  <c r="R262" i="2" l="1"/>
  <c r="N239" i="2" l="1"/>
  <c r="N248" i="2"/>
  <c r="N257" i="2"/>
  <c r="N244" i="2"/>
  <c r="N250" i="2"/>
  <c r="N243" i="2"/>
  <c r="N255" i="2"/>
  <c r="N252" i="2"/>
  <c r="N247" i="2"/>
  <c r="N251" i="2"/>
  <c r="N256" i="2"/>
  <c r="N254" i="2"/>
  <c r="N246" i="2"/>
  <c r="N245" i="2"/>
  <c r="N253" i="2"/>
  <c r="N249" i="2"/>
  <c r="N258" i="2"/>
  <c r="N238" i="2"/>
  <c r="N242" i="2"/>
  <c r="N240" i="2"/>
  <c r="N241" i="2"/>
  <c r="N259" i="2" l="1"/>
  <c r="N278" i="2" s="1"/>
  <c r="N28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Aliaksandr Dymchanka</author>
    <author>Rimvydas Vainutis</author>
  </authors>
  <commentList>
    <comment ref="C3" authorId="0" shapeId="0" xr:uid="{00000000-0006-0000-0000-000001000000}">
      <text>
        <r>
          <rPr>
            <sz val="9"/>
            <color indexed="81"/>
            <rFont val="Tahoma"/>
            <family val="2"/>
            <charset val="186"/>
          </rPr>
          <t xml:space="preserve">Skaičiuojant </t>
        </r>
        <r>
          <rPr>
            <b/>
            <sz val="9"/>
            <color indexed="81"/>
            <rFont val="Tahoma"/>
            <family val="2"/>
            <charset val="186"/>
          </rPr>
          <t>valdos</t>
        </r>
        <r>
          <rPr>
            <sz val="9"/>
            <color indexed="81"/>
            <rFont val="Tahoma"/>
            <family val="2"/>
            <charset val="186"/>
          </rPr>
          <t xml:space="preserve"> bendrąją SPV ir ekonominį dydį naudojami </t>
        </r>
        <r>
          <rPr>
            <b/>
            <sz val="9"/>
            <color indexed="81"/>
            <rFont val="Tahoma"/>
            <family val="2"/>
            <charset val="186"/>
          </rPr>
          <t>valdos valdytojo</t>
        </r>
        <r>
          <rPr>
            <sz val="9"/>
            <color indexed="81"/>
            <rFont val="Tahoma"/>
            <family val="2"/>
            <charset val="186"/>
          </rPr>
          <t xml:space="preserve"> ir </t>
        </r>
        <r>
          <rPr>
            <b/>
            <sz val="9"/>
            <color indexed="81"/>
            <rFont val="Tahoma"/>
            <family val="2"/>
            <charset val="186"/>
          </rPr>
          <t>valdos partnerių</t>
        </r>
        <r>
          <rPr>
            <sz val="9"/>
            <color indexed="81"/>
            <rFont val="Tahoma"/>
            <family val="2"/>
            <charset val="186"/>
          </rPr>
          <t xml:space="preserve"> duomenys (valdos valdytojo šeimos narių duomenys neįtraukiami). </t>
        </r>
      </text>
    </comment>
    <comment ref="G12" authorId="0" shapeId="0" xr:uid="{00000000-0006-0000-0000-000002000000}">
      <text>
        <r>
          <rPr>
            <sz val="9"/>
            <color indexed="81"/>
            <rFont val="Tahoma"/>
            <family val="2"/>
            <charset val="186"/>
          </rPr>
          <t>Pasirinkus sutartinį kodą "SĖ" arba "ESĖ", 
SPV grupė keičiasi į "Kukurūzai grūdams", kurios vertė: 1063 €</t>
        </r>
      </text>
    </comment>
    <comment ref="G68" authorId="1" shapeId="0" xr:uid="{00000000-0006-0000-0000-000003000000}">
      <text>
        <r>
          <rPr>
            <sz val="10"/>
            <color indexed="81"/>
            <rFont val="Tahoma"/>
            <family val="2"/>
            <charset val="186"/>
          </rPr>
          <t>Pasirinkus sutartinį kodą "PA", SPV skaičiuojamas kaip 'Kiti pašariniai augalai' (vertė = 360 €).</t>
        </r>
      </text>
    </comment>
    <comment ref="G69" authorId="2" shapeId="0" xr:uid="{00000000-0006-0000-0000-000004000000}">
      <text>
        <r>
          <rPr>
            <sz val="9"/>
            <color indexed="81"/>
            <rFont val="Tahoma"/>
            <family val="2"/>
            <charset val="186"/>
          </rPr>
          <t>Pasirinkus sutartinį kodą "PR", SPV neskaičiuojamas (vertė = 0 €).</t>
        </r>
      </text>
    </comment>
    <comment ref="G72" authorId="2" shapeId="0" xr:uid="{00000000-0006-0000-0000-000005000000}">
      <text>
        <r>
          <rPr>
            <sz val="9"/>
            <color indexed="81"/>
            <rFont val="Tahoma"/>
            <family val="2"/>
            <charset val="186"/>
          </rPr>
          <t>Pasirinkus sutartinį kodą "SS", 
SPV grupė keičiasi į "Sėmeniniai linai", kurios vertė: 501 €</t>
        </r>
      </text>
    </comment>
    <comment ref="G79" authorId="2" shapeId="0" xr:uid="{268672DC-79B0-44EB-8326-E632829FF396}">
      <text>
        <r>
          <rPr>
            <sz val="9"/>
            <color indexed="81"/>
            <rFont val="Tahoma"/>
            <family val="2"/>
            <charset val="186"/>
          </rPr>
          <t>Pasirinkus sutartinį kodą "PR", SPV neskaičiuojamas (vertė = 0 €).</t>
        </r>
      </text>
    </comment>
    <comment ref="G80" authorId="2" shapeId="0" xr:uid="{12C3FD6E-E16A-4DB0-9828-EE5D1DE2CFE0}">
      <text>
        <r>
          <rPr>
            <sz val="9"/>
            <color indexed="81"/>
            <rFont val="Tahoma"/>
            <family val="2"/>
            <charset val="186"/>
          </rPr>
          <t>Pasirinkus sutartinį kodą "PR", SPV neskaičiuojamas (vertė = 0 €).</t>
        </r>
      </text>
    </comment>
    <comment ref="G81" authorId="2" shapeId="0" xr:uid="{3E2B6368-3502-44AD-A31F-CBCF3D008D92}">
      <text>
        <r>
          <rPr>
            <sz val="9"/>
            <color indexed="81"/>
            <rFont val="Tahoma"/>
            <family val="2"/>
            <charset val="186"/>
          </rPr>
          <t>Pasirinkus sutartinį kodą "PR", SPV neskaičiuojamas (vertė = 0 €).</t>
        </r>
      </text>
    </comment>
    <comment ref="G82" authorId="2" shapeId="0" xr:uid="{8877437F-C11B-4FBA-8ACE-A016A8327288}">
      <text>
        <r>
          <rPr>
            <sz val="9"/>
            <color indexed="81"/>
            <rFont val="Tahoma"/>
            <family val="2"/>
            <charset val="186"/>
          </rPr>
          <t>Pasirinkus sutartinį kodą "PR", SPV neskaičiuojamas (vertė = 0 €).</t>
        </r>
      </text>
    </comment>
    <comment ref="G83" authorId="2" shapeId="0" xr:uid="{29DDCB12-B2A6-4204-9AA2-AC0BD7D1C550}">
      <text>
        <r>
          <rPr>
            <sz val="9"/>
            <color indexed="81"/>
            <rFont val="Tahoma"/>
            <family val="2"/>
            <charset val="186"/>
          </rPr>
          <t>Pasirinkus sutartinį kodą "PR", SPV neskaičiuojamas (vertė = 0 €).</t>
        </r>
      </text>
    </comment>
    <comment ref="G106" authorId="0" shapeId="0" xr:uid="{00000000-0006-0000-0000-000006000000}">
      <text>
        <r>
          <rPr>
            <sz val="9"/>
            <color indexed="81"/>
            <rFont val="Tahoma"/>
            <family val="2"/>
            <charset val="186"/>
          </rPr>
          <t>Pasirinkus sutartinį kodą "SĖ" arba "ESĖ", 
SPV grupė keičiasi į "Sėklos ir sodinukai", kurios vertė: 501 €</t>
        </r>
      </text>
    </comment>
    <comment ref="G107" authorId="0" shapeId="0" xr:uid="{33234E5A-0EFF-49F7-8FE0-8CC429431290}">
      <text>
        <r>
          <rPr>
            <sz val="9"/>
            <color indexed="81"/>
            <rFont val="Tahoma"/>
            <family val="2"/>
            <charset val="186"/>
          </rPr>
          <t>Pasirinkus sutartinį kodą "SĖ" arba "ESĖ", 
SPV grupė keičiasi į "Sėklos ir sodinukai", kurios vertė: 501 €</t>
        </r>
      </text>
    </comment>
    <comment ref="G109" authorId="0" shapeId="0" xr:uid="{BD9EB854-DA1D-4899-885B-5A7285501338}">
      <text>
        <r>
          <rPr>
            <sz val="9"/>
            <color indexed="81"/>
            <rFont val="Tahoma"/>
            <family val="2"/>
            <charset val="186"/>
          </rPr>
          <t>Pasirinkus sutartinį kodą "SĖ" arba "ESĖ", 
SPV grupė keičiasi į "Sėklos ir sodinukai", kurios vertė: 501 €</t>
        </r>
      </text>
    </comment>
    <comment ref="G110" authorId="0" shapeId="0" xr:uid="{0399E65C-6C3F-4D73-A26D-7046C98ECFB1}">
      <text>
        <r>
          <rPr>
            <sz val="9"/>
            <color indexed="81"/>
            <rFont val="Tahoma"/>
            <family val="2"/>
            <charset val="186"/>
          </rPr>
          <t>Pasirinkus sutartinį kodą "SĖ" arba "ESĖ", 
SPV grupė keičiasi į "Sėklos ir sodinukai", kurios vertė: 501 €</t>
        </r>
      </text>
    </comment>
    <comment ref="G111" authorId="0" shapeId="0" xr:uid="{A67C004A-8722-49C2-B0EF-5CA9283D7C02}">
      <text>
        <r>
          <rPr>
            <sz val="9"/>
            <color indexed="81"/>
            <rFont val="Tahoma"/>
            <family val="2"/>
            <charset val="186"/>
          </rPr>
          <t>Pasirinkus sutartinį kodą "SĖ" arba "ESĖ", 
SPV grupė keičiasi į "Sėklos ir sodinukai", kurios vertė: 501 €</t>
        </r>
      </text>
    </comment>
    <comment ref="G112" authorId="0" shapeId="0" xr:uid="{2372C7ED-9E61-458A-BCBB-A14A1BED091D}">
      <text>
        <r>
          <rPr>
            <sz val="9"/>
            <color indexed="81"/>
            <rFont val="Tahoma"/>
            <family val="2"/>
            <charset val="186"/>
          </rPr>
          <t>Pasirinkus sutartinį kodą "SĖ" arba "ESĖ", 
SPV grupė keičiasi į "Sėklos ir sodinukai", kurios vertė: 501 €</t>
        </r>
      </text>
    </comment>
    <comment ref="G113" authorId="0" shapeId="0" xr:uid="{D6071B86-88CC-4E5F-98E3-A06EE4B14F15}">
      <text>
        <r>
          <rPr>
            <sz val="9"/>
            <color indexed="81"/>
            <rFont val="Tahoma"/>
            <family val="2"/>
            <charset val="186"/>
          </rPr>
          <t>Pasirinkus sutartinį kodą "SĖ" arba "ESĖ", 
SPV grupė keičiasi į "Sėklos ir sodinukai", kurios vertė: 501 €</t>
        </r>
      </text>
    </comment>
    <comment ref="G115" authorId="0" shapeId="0" xr:uid="{62C39235-92AB-484A-9993-C4E473CA81CF}">
      <text>
        <r>
          <rPr>
            <sz val="9"/>
            <color indexed="81"/>
            <rFont val="Tahoma"/>
            <family val="2"/>
            <charset val="186"/>
          </rPr>
          <t>Pasirinkus sutartinį kodą "SĖ" arba "ESĖ", 
SPV grupė keičiasi į "Sėklos ir sodinukai", kurios vertė: 501 €</t>
        </r>
      </text>
    </comment>
    <comment ref="G117" authorId="0" shapeId="0" xr:uid="{00000000-0006-0000-0000-00000D000000}">
      <text>
        <r>
          <rPr>
            <sz val="9"/>
            <color indexed="81"/>
            <rFont val="Tahoma"/>
            <family val="2"/>
            <charset val="186"/>
          </rPr>
          <t>Pasirinkus sutartinį kodą "SĖ" arba "ESĖ", 
SPV grupė keičiasi į "Sėklos ir sodinukai", kurios vertė: 501 €</t>
        </r>
      </text>
    </comment>
    <comment ref="G124" authorId="0" shapeId="0" xr:uid="{00000000-0006-0000-0000-00000F000000}">
      <text>
        <r>
          <rPr>
            <sz val="9"/>
            <color indexed="81"/>
            <rFont val="Tahoma"/>
            <family val="2"/>
            <charset val="186"/>
          </rPr>
          <t>Pasirinkus sutartinį kodą "PR", SPV neskaičiuojamas (vertė = 0 €).</t>
        </r>
      </text>
    </comment>
    <comment ref="G125" authorId="0" shapeId="0" xr:uid="{00000000-0006-0000-0000-000010000000}">
      <text>
        <r>
          <rPr>
            <sz val="9"/>
            <color indexed="81"/>
            <rFont val="Tahoma"/>
            <family val="2"/>
            <charset val="186"/>
          </rPr>
          <t>Pasirinkus sutartinį kodą "PR", SPV neskaičiuojamas (vertė = 0 €).</t>
        </r>
      </text>
    </comment>
    <comment ref="G126" authorId="0" shapeId="0" xr:uid="{00000000-0006-0000-0000-000011000000}">
      <text>
        <r>
          <rPr>
            <sz val="9"/>
            <color indexed="81"/>
            <rFont val="Tahoma"/>
            <family val="2"/>
            <charset val="186"/>
          </rPr>
          <t>Pasirinkus sutartinį kodą "PR", SPV neskaičiuojamas (vertė = 0 €).</t>
        </r>
      </text>
    </comment>
    <comment ref="G127" authorId="0" shapeId="0" xr:uid="{00000000-0006-0000-0000-000012000000}">
      <text>
        <r>
          <rPr>
            <sz val="9"/>
            <color indexed="81"/>
            <rFont val="Tahoma"/>
            <family val="2"/>
            <charset val="186"/>
          </rPr>
          <t>Pasirinkus sutartinį kodą "PR", SPV neskaičiuojamas (vertė = 0 €).</t>
        </r>
      </text>
    </comment>
    <comment ref="G128" authorId="0" shapeId="0" xr:uid="{00000000-0006-0000-0000-000013000000}">
      <text>
        <r>
          <rPr>
            <sz val="9"/>
            <color indexed="81"/>
            <rFont val="Tahoma"/>
            <family val="2"/>
            <charset val="186"/>
          </rPr>
          <t>Pasirinkus sutartinį kodą "PR", SPV neskaičiuojamas (vertė = 0 €).</t>
        </r>
      </text>
    </comment>
    <comment ref="G129" authorId="0" shapeId="0" xr:uid="{00000000-0006-0000-0000-000014000000}">
      <text>
        <r>
          <rPr>
            <sz val="9"/>
            <color indexed="81"/>
            <rFont val="Tahoma"/>
            <family val="2"/>
            <charset val="186"/>
          </rPr>
          <t>Pasirinkus sutartinį kodą "PR", SPV neskaičiuojamas (vertė = 0 €).</t>
        </r>
      </text>
    </comment>
    <comment ref="G130" authorId="0" shapeId="0" xr:uid="{00000000-0006-0000-0000-000015000000}">
      <text>
        <r>
          <rPr>
            <sz val="9"/>
            <color indexed="81"/>
            <rFont val="Tahoma"/>
            <family val="2"/>
            <charset val="186"/>
          </rPr>
          <t>Pasirinkus sutartinį kodą "PR", SPV neskaičiuojamas (vertė = 0 €).</t>
        </r>
      </text>
    </comment>
    <comment ref="G131" authorId="0" shapeId="0" xr:uid="{00000000-0006-0000-0000-000016000000}">
      <text>
        <r>
          <rPr>
            <sz val="9"/>
            <color indexed="81"/>
            <rFont val="Tahoma"/>
            <family val="2"/>
            <charset val="186"/>
          </rPr>
          <t>Pasirinkus sutartinį kodą "PR", SPV neskaičiuojamas (vertė = 0 €).</t>
        </r>
      </text>
    </comment>
    <comment ref="G132" authorId="0" shapeId="0" xr:uid="{00000000-0006-0000-0000-000017000000}">
      <text>
        <r>
          <rPr>
            <sz val="9"/>
            <color indexed="81"/>
            <rFont val="Tahoma"/>
            <family val="2"/>
            <charset val="186"/>
          </rPr>
          <t>Pasirinkus sutartinį kodą "PR", SPV neskaičiuojamas (vertė = 0 €).</t>
        </r>
      </text>
    </comment>
    <comment ref="G133" authorId="0" shapeId="0" xr:uid="{00000000-0006-0000-0000-000018000000}">
      <text>
        <r>
          <rPr>
            <sz val="9"/>
            <color indexed="81"/>
            <rFont val="Tahoma"/>
            <family val="2"/>
            <charset val="186"/>
          </rPr>
          <t>Pasirinkus sutartinį kodą "PR", SPV neskaičiuojamas (vertė = 0 €).</t>
        </r>
      </text>
    </comment>
    <comment ref="G134" authorId="0" shapeId="0" xr:uid="{00000000-0006-0000-0000-000019000000}">
      <text>
        <r>
          <rPr>
            <sz val="9"/>
            <color indexed="81"/>
            <rFont val="Tahoma"/>
            <family val="2"/>
            <charset val="186"/>
          </rPr>
          <t>Pasirinkus sutartinį kodą "PR", SPV neskaičiuojamas (vertė = 0 €).</t>
        </r>
      </text>
    </comment>
    <comment ref="G135" authorId="0" shapeId="0" xr:uid="{00000000-0006-0000-0000-00001A000000}">
      <text>
        <r>
          <rPr>
            <sz val="9"/>
            <color indexed="81"/>
            <rFont val="Tahoma"/>
            <family val="2"/>
            <charset val="186"/>
          </rPr>
          <t>Pasirinkus sutartinį kodą "PR", SPV neskaičiuojamas (vertė = 0 €).</t>
        </r>
      </text>
    </comment>
    <comment ref="G138" authorId="0" shapeId="0" xr:uid="{3E06F403-EE80-46D0-99A6-1743EF9D23E6}">
      <text>
        <r>
          <rPr>
            <sz val="9"/>
            <color indexed="81"/>
            <rFont val="Tahoma"/>
            <family val="2"/>
            <charset val="186"/>
          </rPr>
          <t>Pasirinkus sutartinį kodą "PR", SPV neskaičiuojamas (vertė = 0 €).</t>
        </r>
      </text>
    </comment>
    <comment ref="G139" authorId="0" shapeId="0" xr:uid="{EB9A67FB-212D-4899-AA97-29D91A83D0A4}">
      <text>
        <r>
          <rPr>
            <sz val="9"/>
            <color indexed="81"/>
            <rFont val="Tahoma"/>
            <family val="2"/>
            <charset val="186"/>
          </rPr>
          <t>Pasirinkus sutartinį kodą "PR", SPV neskaičiuojamas (vertė = 0 €).</t>
        </r>
      </text>
    </comment>
    <comment ref="G140" authorId="0" shapeId="0" xr:uid="{F271A791-A56F-431D-84D2-93DDE5835C13}">
      <text>
        <r>
          <rPr>
            <sz val="9"/>
            <color indexed="81"/>
            <rFont val="Tahoma"/>
            <family val="2"/>
            <charset val="186"/>
          </rPr>
          <t>Pasirinkus sutartinį kodą "PR", SPV neskaičiuojamas (vertė = 0 €).</t>
        </r>
      </text>
    </comment>
    <comment ref="G141" authorId="0" shapeId="0" xr:uid="{00000000-0006-0000-0000-00001E000000}">
      <text>
        <r>
          <rPr>
            <sz val="9"/>
            <color indexed="81"/>
            <rFont val="Tahoma"/>
            <family val="2"/>
            <charset val="186"/>
          </rPr>
          <t>Pasirinkus sutartinį kodą "PR", SPV neskaičiuojamas (vertė = 0 €).</t>
        </r>
      </text>
    </comment>
    <comment ref="G142" authorId="0" shapeId="0" xr:uid="{00000000-0006-0000-0000-00001F000000}">
      <text>
        <r>
          <rPr>
            <sz val="9"/>
            <color indexed="81"/>
            <rFont val="Tahoma"/>
            <family val="2"/>
            <charset val="186"/>
          </rPr>
          <t>Pasirinkus sutartinį kodą "PR", SPV neskaičiuojamas (vertė = 0 €).</t>
        </r>
      </text>
    </comment>
    <comment ref="G143" authorId="0" shapeId="0" xr:uid="{00000000-0006-0000-0000-000020000000}">
      <text>
        <r>
          <rPr>
            <sz val="9"/>
            <color indexed="81"/>
            <rFont val="Tahoma"/>
            <family val="2"/>
            <charset val="186"/>
          </rPr>
          <t>Pasirinkus sutartinį kodą "PR", SPV neskaičiuojamas (vertė = 0 €).</t>
        </r>
      </text>
    </comment>
    <comment ref="G144" authorId="0" shapeId="0" xr:uid="{00000000-0006-0000-0000-000021000000}">
      <text>
        <r>
          <rPr>
            <sz val="9"/>
            <color indexed="81"/>
            <rFont val="Tahoma"/>
            <family val="2"/>
            <charset val="186"/>
          </rPr>
          <t>Pasirinkus sutartinį kodą "PR", SPV neskaičiuojamas (vertė = 0 €).</t>
        </r>
      </text>
    </comment>
    <comment ref="G145" authorId="0" shapeId="0" xr:uid="{00000000-0006-0000-0000-000022000000}">
      <text>
        <r>
          <rPr>
            <sz val="9"/>
            <color indexed="81"/>
            <rFont val="Tahoma"/>
            <family val="2"/>
            <charset val="186"/>
          </rPr>
          <t>Pasirinkus sutartinį kodą "PR", SPV neskaičiuojamas (vertė = 0 €).</t>
        </r>
      </text>
    </comment>
    <comment ref="G146" authorId="0" shapeId="0" xr:uid="{00000000-0006-0000-0000-000023000000}">
      <text>
        <r>
          <rPr>
            <sz val="9"/>
            <color indexed="81"/>
            <rFont val="Tahoma"/>
            <family val="2"/>
            <charset val="186"/>
          </rPr>
          <t>Pasirinkus sutartinį kodą "PR", SPV neskaičiuojamas (vertė = 0 €).</t>
        </r>
      </text>
    </comment>
    <comment ref="G147" authorId="0" shapeId="0" xr:uid="{00000000-0006-0000-0000-000024000000}">
      <text>
        <r>
          <rPr>
            <sz val="9"/>
            <color indexed="81"/>
            <rFont val="Tahoma"/>
            <family val="2"/>
            <charset val="186"/>
          </rPr>
          <t>Pasirinkus sutartinį kodą "PR", SPV neskaičiuojamas (vertė = 0 €).</t>
        </r>
      </text>
    </comment>
    <comment ref="G148" authorId="0" shapeId="0" xr:uid="{00000000-0006-0000-0000-000025000000}">
      <text>
        <r>
          <rPr>
            <sz val="9"/>
            <color indexed="81"/>
            <rFont val="Tahoma"/>
            <family val="2"/>
            <charset val="186"/>
          </rPr>
          <t>Pasirinkus sutartinį kodą "PR", SPV neskaičiuojamas (vertė = 0 €).</t>
        </r>
      </text>
    </comment>
    <comment ref="G149" authorId="0" shapeId="0" xr:uid="{00000000-0006-0000-0000-000026000000}">
      <text>
        <r>
          <rPr>
            <sz val="9"/>
            <color indexed="81"/>
            <rFont val="Tahoma"/>
            <family val="2"/>
            <charset val="186"/>
          </rPr>
          <t>Pasirinkus sutartinį kodą "PR", SPV neskaičiuojamas (vertė = 0 €).</t>
        </r>
      </text>
    </comment>
    <comment ref="G150" authorId="0" shapeId="0" xr:uid="{00000000-0006-0000-0000-000027000000}">
      <text>
        <r>
          <rPr>
            <sz val="9"/>
            <color indexed="81"/>
            <rFont val="Tahoma"/>
            <family val="2"/>
            <charset val="186"/>
          </rPr>
          <t>Pasirinkus sutartinį kodą "PR", SPV neskaičiuojamas (vertė = 0 €).</t>
        </r>
      </text>
    </comment>
    <comment ref="G151" authorId="0" shapeId="0" xr:uid="{00000000-0006-0000-0000-000028000000}">
      <text>
        <r>
          <rPr>
            <sz val="9"/>
            <color indexed="81"/>
            <rFont val="Tahoma"/>
            <family val="2"/>
            <charset val="186"/>
          </rPr>
          <t>Pasirinkus sutartinį kodą "PR", SPV neskaičiuojamas (vertė = 0 €).</t>
        </r>
      </text>
    </comment>
    <comment ref="G152" authorId="0" shapeId="0" xr:uid="{00000000-0006-0000-0000-000029000000}">
      <text>
        <r>
          <rPr>
            <sz val="9"/>
            <color indexed="81"/>
            <rFont val="Tahoma"/>
            <family val="2"/>
            <charset val="186"/>
          </rPr>
          <t>Pasirinkus sutartinį kodą "PR", SPV neskaičiuojamas (vertė = 0 €).</t>
        </r>
      </text>
    </comment>
    <comment ref="G163" authorId="0" shapeId="0" xr:uid="{99467844-431D-4F18-A303-551147969D29}">
      <text>
        <r>
          <rPr>
            <sz val="9"/>
            <color indexed="81"/>
            <rFont val="Tahoma"/>
            <family val="2"/>
            <charset val="186"/>
          </rPr>
          <t>Pasirinkus sutartinį kodą "PR", SPV neskaičiuojamas (vertė = 0 €).</t>
        </r>
      </text>
    </comment>
    <comment ref="G164" authorId="0" shapeId="0" xr:uid="{7C4583CB-FA29-4888-B6C4-BB71CDD852A3}">
      <text>
        <r>
          <rPr>
            <sz val="9"/>
            <color indexed="81"/>
            <rFont val="Tahoma"/>
            <family val="2"/>
            <charset val="186"/>
          </rPr>
          <t>Pasirinkus sutartinį kodą "PR", SPV neskaičiuojamas (vertė = 0 €).</t>
        </r>
      </text>
    </comment>
    <comment ref="G165" authorId="0" shapeId="0" xr:uid="{00000000-0006-0000-0000-00002B000000}">
      <text>
        <r>
          <rPr>
            <sz val="9"/>
            <color indexed="81"/>
            <rFont val="Tahoma"/>
            <family val="2"/>
            <charset val="186"/>
          </rPr>
          <t>Pasirinkus sutartinį kodą "PR", SPV neskaičiuojamas (vertė = 0 €).</t>
        </r>
      </text>
    </comment>
    <comment ref="G166" authorId="0" shapeId="0" xr:uid="{DA8AA7C4-428B-47C5-998F-4882DF645FC3}">
      <text>
        <r>
          <rPr>
            <sz val="9"/>
            <color indexed="81"/>
            <rFont val="Tahoma"/>
            <family val="2"/>
            <charset val="186"/>
          </rPr>
          <t>Pasirinkus sutartinį kodą "PR", SPV neskaičiuojamas (vertė = 0 €).</t>
        </r>
      </text>
    </comment>
    <comment ref="G167" authorId="0" shapeId="0" xr:uid="{38E06600-1381-47EA-9972-6D025C9BD636}">
      <text>
        <r>
          <rPr>
            <sz val="9"/>
            <color indexed="81"/>
            <rFont val="Tahoma"/>
            <family val="2"/>
            <charset val="186"/>
          </rPr>
          <t>Pasirinkus sutartinį kodą "PR", SPV neskaičiuojamas (vertė = 0 €).</t>
        </r>
      </text>
    </comment>
    <comment ref="G168" authorId="0" shapeId="0" xr:uid="{5CBA67D2-6656-4763-87DF-687E95F1E42B}">
      <text>
        <r>
          <rPr>
            <sz val="9"/>
            <color indexed="81"/>
            <rFont val="Tahoma"/>
            <family val="2"/>
            <charset val="186"/>
          </rPr>
          <t>Pasirinkus sutartinį kodą "PR", SPV neskaičiuojamas (vertė = 0 €).</t>
        </r>
      </text>
    </comment>
    <comment ref="D236" authorId="0" shapeId="0" xr:uid="{00000000-0006-0000-0000-00002D000000}">
      <text>
        <r>
          <rPr>
            <sz val="9"/>
            <color indexed="81"/>
            <rFont val="Tahoma"/>
            <family val="2"/>
            <charset val="186"/>
          </rPr>
          <t xml:space="preserve">Ūkinių gyvūnų vidutinis metinis skaičius, vnt. (apskaičiuojamas imant kiekvieno mėnesio paskutinę dieną Ūkinių gyvūnų registre užfiksuotus duomenis):
Skaičiuojant einamųjų metų sausio 1 d. VED, ūkinių gyvūnų vidutinis metinis skaičius apskaičiuojamas imant praėjusių kalendorinių metų duomenis nuo sausio 31 d. iki gruodžio 31 d.
Skaičiuojant einamųjų metų liepos 1 d. VED, ūkinių gyvūnų vidutinis metinis skaičius apskaičiuojamas imant duomenis nuo praėjusių metų liepos 31d. ki einamųjų metų birželio 30 d.
</t>
        </r>
        <r>
          <rPr>
            <b/>
            <sz val="9"/>
            <color indexed="81"/>
            <rFont val="Tahoma"/>
            <family val="2"/>
            <charset val="186"/>
          </rPr>
          <t>Apribojimai:</t>
        </r>
        <r>
          <rPr>
            <sz val="9"/>
            <color indexed="81"/>
            <rFont val="Tahoma"/>
            <family val="2"/>
            <charset val="186"/>
          </rPr>
          <t xml:space="preserve">
Galvijų iki 1 metų SPV skaičiuojama tik tam jų skaičiui, kuris viršija karvių skaičių.
Paršelių SPV skaičiuojama, jei valdoje nelaikomos paršavedės.
Avių ir (ar) ožkų SPV skaičiuojama, jei nėra ėriavedžių ir (ar) ožkų vedeklių.
Viščiukų iki 16 sav. SPV yra priskiriama prie vištos dedeklės vertės, todėl jų SPV neskaičiuojama</t>
        </r>
      </text>
    </comment>
    <comment ref="C264" authorId="0" shapeId="0" xr:uid="{00000000-0006-0000-0000-00002E000000}">
      <text>
        <r>
          <rPr>
            <b/>
            <sz val="9"/>
            <color indexed="81"/>
            <rFont val="Tahoma"/>
            <family val="2"/>
            <charset val="186"/>
          </rPr>
          <t xml:space="preserve">Pažyma VĮ Žemės ūkio informacijos ir kaimo verslo centrui turi būti teikiama nuo einamųjų metų sausio 1 d. iki birželio 1 d. </t>
        </r>
      </text>
    </comment>
  </commentList>
</comments>
</file>

<file path=xl/sharedStrings.xml><?xml version="1.0" encoding="utf-8"?>
<sst xmlns="http://schemas.openxmlformats.org/spreadsheetml/2006/main" count="792" uniqueCount="521">
  <si>
    <r>
      <rPr>
        <b/>
        <sz val="14"/>
        <color rgb="FFFF0000"/>
        <rFont val="Verdana"/>
      </rPr>
      <t>PRELIMINARI</t>
    </r>
    <r>
      <rPr>
        <b/>
        <sz val="14"/>
        <color rgb="FF000000"/>
        <rFont val="Verdana"/>
      </rPr>
      <t xml:space="preserve"> produkcijos standartine verte (SPV) išreikšto žemės ūkio valdos ekonominio dydžio (VED) skaičiuoklė skirta
2024 07 01 ir 2025 01 01 datoms</t>
    </r>
  </si>
  <si>
    <t>Skaičiuoklėje naudojamas žemės ūkio naudmenų ir kitų plotų klasifikatorius, patvirtintas Lietuvos Respublikos žemės ūkio ministro 2023 m.vasario 20 d. įsakymu Nr.  3D-92 "Dėl paramos už žemės ūkio naudmenas ir kitus plotus bei ūkinius gyvūnus paraiškos ir tiesioginių išmokų administravimo bei kontrolės taisyklių patvirtinimo" (aktuali redakcija nuo 2024-05-01)</t>
  </si>
  <si>
    <t>PASTABA</t>
  </si>
  <si>
    <t>Deklaruoti plotai:</t>
  </si>
  <si>
    <t>Sutartiniai kodai</t>
  </si>
  <si>
    <t>DEKLARUOJAMŲ PLOTŲ PAVADINIMAS</t>
  </si>
  <si>
    <t>KODAS</t>
  </si>
  <si>
    <t>Produkcijos rūšies vieneto pavadinimas</t>
  </si>
  <si>
    <t>SPV, €</t>
  </si>
  <si>
    <t>Atitinkamų pirmamečių žemės ūkio augalų, daržovių sėklojų ir pasodų, pirmamečių ir antramečių sodų plotas, ha</t>
  </si>
  <si>
    <t>Žemės ūkio augalų pašarams plotas, ha</t>
  </si>
  <si>
    <t>Žemės ūkio augalų sėklai plotas, ha</t>
  </si>
  <si>
    <t>Daugiamečių žolių ar javų sėklų ekologiniame ūkininkavime plotas, ha</t>
  </si>
  <si>
    <t>Miežių salyklui, linų sėmenims plotas, ha</t>
  </si>
  <si>
    <t>Tradicinis deklaruotas plotas, ha</t>
  </si>
  <si>
    <t>Apskaičiuotas VED deklaruotam plotui, €</t>
  </si>
  <si>
    <t>I grupė Augalai ariamojoje žemėje, pūdymas</t>
  </si>
  <si>
    <t xml:space="preserve">PR </t>
  </si>
  <si>
    <t>PA</t>
  </si>
  <si>
    <t>SĖ</t>
  </si>
  <si>
    <t>ESĖ</t>
  </si>
  <si>
    <t>SS</t>
  </si>
  <si>
    <t>Tradicinis</t>
  </si>
  <si>
    <t>VED, €</t>
  </si>
  <si>
    <t>Avižos</t>
  </si>
  <si>
    <t>AVI</t>
  </si>
  <si>
    <t>Grikiai</t>
  </si>
  <si>
    <t>GRI</t>
  </si>
  <si>
    <t>Kiti grūdiniai augalai</t>
  </si>
  <si>
    <t>Vasariniai kvietrugiai</t>
  </si>
  <si>
    <t>KRV</t>
  </si>
  <si>
    <t>Žieminiai kvietrugiai</t>
  </si>
  <si>
    <t>KRŽ</t>
  </si>
  <si>
    <t xml:space="preserve">Kukurūzai </t>
  </si>
  <si>
    <t>KUK</t>
  </si>
  <si>
    <t>Kukurūzai žaliajam pašarui</t>
  </si>
  <si>
    <t>588 / 900</t>
  </si>
  <si>
    <t>Vasariniai kviečiai</t>
  </si>
  <si>
    <t>KVV</t>
  </si>
  <si>
    <t>Kviečiai</t>
  </si>
  <si>
    <t>Žieminiai kviečiai</t>
  </si>
  <si>
    <t>KVŽ</t>
  </si>
  <si>
    <t>Kietieji kviečiai</t>
  </si>
  <si>
    <t>KVK</t>
  </si>
  <si>
    <t>Vasariniai miežiai</t>
  </si>
  <si>
    <t>MIV</t>
  </si>
  <si>
    <t>Miežiai</t>
  </si>
  <si>
    <t>Žieminiai miežiai</t>
  </si>
  <si>
    <t>MIŽ</t>
  </si>
  <si>
    <t>Vasariniai rapsai</t>
  </si>
  <si>
    <t>RAV</t>
  </si>
  <si>
    <t>Rapsai</t>
  </si>
  <si>
    <t>Žieminiai rapsai</t>
  </si>
  <si>
    <t>RAŽ</t>
  </si>
  <si>
    <t>Vasariniai rugiai</t>
  </si>
  <si>
    <t>RUV</t>
  </si>
  <si>
    <t>Rugiai</t>
  </si>
  <si>
    <t>Žieminiai rugiai</t>
  </si>
  <si>
    <t>RUŽ</t>
  </si>
  <si>
    <t>Bolivinės balandos</t>
  </si>
  <si>
    <t>BOB</t>
  </si>
  <si>
    <t>Rapsukai</t>
  </si>
  <si>
    <t>RAP</t>
  </si>
  <si>
    <t>Judros</t>
  </si>
  <si>
    <t>JUD</t>
  </si>
  <si>
    <t>Kiti aliejiniai augalai</t>
  </si>
  <si>
    <t>Kiti augalai ariamojoje žemėje</t>
  </si>
  <si>
    <t>KTŽ</t>
  </si>
  <si>
    <t>Kiti augalai</t>
  </si>
  <si>
    <t>Agurkai (uždarajame grunte)</t>
  </si>
  <si>
    <t>AGU</t>
  </si>
  <si>
    <t>Uždaro grunto daržovės, gėlės</t>
  </si>
  <si>
    <t>Pomidorai (uždarajame grunte)</t>
  </si>
  <si>
    <t>POM</t>
  </si>
  <si>
    <t>Kitos daržovės (uždarajame grunte)</t>
  </si>
  <si>
    <t>DUK</t>
  </si>
  <si>
    <t xml:space="preserve">Agurkai </t>
  </si>
  <si>
    <t>AGK</t>
  </si>
  <si>
    <t>Daržovės, braškės, gėlės</t>
  </si>
  <si>
    <t xml:space="preserve">Pomidorai </t>
  </si>
  <si>
    <t>POD</t>
  </si>
  <si>
    <t xml:space="preserve">Burokėliai </t>
  </si>
  <si>
    <t>BUR</t>
  </si>
  <si>
    <t xml:space="preserve">Brokoliai </t>
  </si>
  <si>
    <t>BRO</t>
  </si>
  <si>
    <t>Gūžiai kopūstai</t>
  </si>
  <si>
    <t>KOP</t>
  </si>
  <si>
    <t>Žiediniai kopūstai</t>
  </si>
  <si>
    <t>KOŽ</t>
  </si>
  <si>
    <t>Kininiai kopūstai</t>
  </si>
  <si>
    <t>KOK</t>
  </si>
  <si>
    <t>Briuseliniai kopūstai</t>
  </si>
  <si>
    <t>KOB</t>
  </si>
  <si>
    <t xml:space="preserve">Lapiniai kopūstai </t>
  </si>
  <si>
    <t>KOL</t>
  </si>
  <si>
    <t>Artišokai</t>
  </si>
  <si>
    <t>ART</t>
  </si>
  <si>
    <t>Morkos</t>
  </si>
  <si>
    <t>MOR</t>
  </si>
  <si>
    <t>Kaliaropės</t>
  </si>
  <si>
    <t>KAL</t>
  </si>
  <si>
    <t>Svogūnai</t>
  </si>
  <si>
    <t>SVO</t>
  </si>
  <si>
    <t>Porai</t>
  </si>
  <si>
    <t>POR</t>
  </si>
  <si>
    <t>Česnakai</t>
  </si>
  <si>
    <t>ČES</t>
  </si>
  <si>
    <t>Kitos daržovės</t>
  </si>
  <si>
    <t>DAK</t>
  </si>
  <si>
    <t>Salierai</t>
  </si>
  <si>
    <t>SAL</t>
  </si>
  <si>
    <t>Cukinijos</t>
  </si>
  <si>
    <t>CUK</t>
  </si>
  <si>
    <t>Moliūgai</t>
  </si>
  <si>
    <t>MOL</t>
  </si>
  <si>
    <t>Patisonai</t>
  </si>
  <si>
    <t>PAT</t>
  </si>
  <si>
    <t>Salotos</t>
  </si>
  <si>
    <t>SLO</t>
  </si>
  <si>
    <t>Baltieji, juodieji ridikai</t>
  </si>
  <si>
    <t>RID</t>
  </si>
  <si>
    <t>Ridikėliai</t>
  </si>
  <si>
    <t>RDK</t>
  </si>
  <si>
    <t>Aguročiai</t>
  </si>
  <si>
    <t>AGR</t>
  </si>
  <si>
    <t>Paprikos</t>
  </si>
  <si>
    <t>PAP</t>
  </si>
  <si>
    <t>Griežčiai</t>
  </si>
  <si>
    <t>GRE</t>
  </si>
  <si>
    <t>Rūgštynės</t>
  </si>
  <si>
    <t>RŪG</t>
  </si>
  <si>
    <t>Krapai</t>
  </si>
  <si>
    <t>KRA</t>
  </si>
  <si>
    <t>Špinatai</t>
  </si>
  <si>
    <t>ŠPI</t>
  </si>
  <si>
    <t>Ropės</t>
  </si>
  <si>
    <t>ROP</t>
  </si>
  <si>
    <t>Baklažanai</t>
  </si>
  <si>
    <t>BAK</t>
  </si>
  <si>
    <t>Pastarnokai</t>
  </si>
  <si>
    <t>PAS</t>
  </si>
  <si>
    <t>Bulvės</t>
  </si>
  <si>
    <t>BUL</t>
  </si>
  <si>
    <t>Apyniai</t>
  </si>
  <si>
    <t>APY</t>
  </si>
  <si>
    <t>Kiti pramoniniai augalai</t>
  </si>
  <si>
    <t>Cukriniai runkeliai</t>
  </si>
  <si>
    <t>CUR</t>
  </si>
  <si>
    <t>Pašariniai runkeliai</t>
  </si>
  <si>
    <t>PAR</t>
  </si>
  <si>
    <t>Pašariniai šakniavaisiai</t>
  </si>
  <si>
    <t>Baltosios garstyčios</t>
  </si>
  <si>
    <t>GAB</t>
  </si>
  <si>
    <t>Rudosios, juodosios garstyčios</t>
  </si>
  <si>
    <t>GAJ</t>
  </si>
  <si>
    <t>Aliejiniai ridikai</t>
  </si>
  <si>
    <t>ALR</t>
  </si>
  <si>
    <t>678/309</t>
  </si>
  <si>
    <t>Kmynai</t>
  </si>
  <si>
    <t>KMY</t>
  </si>
  <si>
    <t>Vaistiniai, prieskoniniai, kvapieji augalai</t>
  </si>
  <si>
    <t>486 / 0</t>
  </si>
  <si>
    <t>Facelijos</t>
  </si>
  <si>
    <t>FAC</t>
  </si>
  <si>
    <t>487 / 0</t>
  </si>
  <si>
    <t>Pluoštinės kanapės</t>
  </si>
  <si>
    <t>KAN</t>
  </si>
  <si>
    <t>Linai</t>
  </si>
  <si>
    <t>LIN</t>
  </si>
  <si>
    <t>209 /504</t>
  </si>
  <si>
    <t>Saulėgrąžos</t>
  </si>
  <si>
    <t>SAU</t>
  </si>
  <si>
    <t>Soros</t>
  </si>
  <si>
    <t>SRS</t>
  </si>
  <si>
    <t>Sorgai</t>
  </si>
  <si>
    <t>SRG</t>
  </si>
  <si>
    <t>Strypainiai (kanarėlių lesalas)</t>
  </si>
  <si>
    <t>STR</t>
  </si>
  <si>
    <t>Sojos</t>
  </si>
  <si>
    <t>SJO</t>
  </si>
  <si>
    <t>Tabakas</t>
  </si>
  <si>
    <t>TAB</t>
  </si>
  <si>
    <t>Bazilikai</t>
  </si>
  <si>
    <t>BAZ</t>
  </si>
  <si>
    <t>Raudonėliai</t>
  </si>
  <si>
    <t>RAD</t>
  </si>
  <si>
    <t>Petražolės</t>
  </si>
  <si>
    <t>PET</t>
  </si>
  <si>
    <t>Kalendra</t>
  </si>
  <si>
    <t>KLA</t>
  </si>
  <si>
    <t>Kiti aromatiniai, medicininiai ir prieskoniniai augalai (mėtos, medetkos, čiobreliai, ramunėlės, mairūnai, šalavijai, pankoliai, melisos, valerijonai ir kt.)</t>
  </si>
  <si>
    <t>AMP</t>
  </si>
  <si>
    <t>Žemės ūkio augalų mišiniai, kuriuose baltyminiai augalai nėra vyraujantys</t>
  </si>
  <si>
    <t>NMI</t>
  </si>
  <si>
    <t>Žaliasis pūdymas</t>
  </si>
  <si>
    <t>PDŽ</t>
  </si>
  <si>
    <t>Pūdymai</t>
  </si>
  <si>
    <t>Juodasis pūdymas</t>
  </si>
  <si>
    <t>PDJ</t>
  </si>
  <si>
    <t xml:space="preserve">Pūdymai </t>
  </si>
  <si>
    <t>Burnotis</t>
  </si>
  <si>
    <t>BRN</t>
  </si>
  <si>
    <t>Legėstas</t>
  </si>
  <si>
    <t>LEG</t>
  </si>
  <si>
    <t>Kiti daugiamečiai augalai</t>
  </si>
  <si>
    <t>Salotos (uždarajame grunte)</t>
  </si>
  <si>
    <t>SLU</t>
  </si>
  <si>
    <t>PAU</t>
  </si>
  <si>
    <t>KSV</t>
  </si>
  <si>
    <t>KSŽ</t>
  </si>
  <si>
    <t>DAM</t>
  </si>
  <si>
    <t>II grupė Azotą kaupiantys augalai ariamojoje žemėje</t>
  </si>
  <si>
    <t>Pupos, pupuolės, pupelės</t>
  </si>
  <si>
    <t>PUP</t>
  </si>
  <si>
    <t>Ankštiniai javai</t>
  </si>
  <si>
    <t>Pupuolės</t>
  </si>
  <si>
    <t>PPO</t>
  </si>
  <si>
    <t>Pupelės</t>
  </si>
  <si>
    <t>PPE</t>
  </si>
  <si>
    <t>Vikiai</t>
  </si>
  <si>
    <t>VIK</t>
  </si>
  <si>
    <t>Žirniai</t>
  </si>
  <si>
    <t>ŽIR</t>
  </si>
  <si>
    <t>Avinžirniai</t>
  </si>
  <si>
    <t>AVN</t>
  </si>
  <si>
    <t>Pelėžirniai</t>
  </si>
  <si>
    <t>PEL</t>
  </si>
  <si>
    <t>Lęšiai</t>
  </si>
  <si>
    <t>LEŠ</t>
  </si>
  <si>
    <t>Lubinai</t>
  </si>
  <si>
    <t>LUB</t>
  </si>
  <si>
    <t>Žemės ūkio augalų mišiniai, kuriuose baltyminiai augalai yra vyraujanrts</t>
  </si>
  <si>
    <t>BMI</t>
  </si>
  <si>
    <t>III grupė Žoliniai azotą kaupiantys augalai ariamojoje žemėje</t>
  </si>
  <si>
    <t xml:space="preserve">Dobilai </t>
  </si>
  <si>
    <t>DOB</t>
  </si>
  <si>
    <t>Ankštiniai pašariniai augalai</t>
  </si>
  <si>
    <t>376 / 538</t>
  </si>
  <si>
    <t>Esparcetai</t>
  </si>
  <si>
    <t>ESP</t>
  </si>
  <si>
    <t>Barkūnai</t>
  </si>
  <si>
    <t>BAR</t>
  </si>
  <si>
    <t>Liucernos</t>
  </si>
  <si>
    <t>LIC</t>
  </si>
  <si>
    <t>Gargždeniai</t>
  </si>
  <si>
    <t>GAR</t>
  </si>
  <si>
    <t>Ožiarūčiai</t>
  </si>
  <si>
    <t>OŽI</t>
  </si>
  <si>
    <t>Seradelės</t>
  </si>
  <si>
    <t>SER</t>
  </si>
  <si>
    <t>Perluočiai</t>
  </si>
  <si>
    <t>PER</t>
  </si>
  <si>
    <t>Žolinių augalų mišiniai, kuriuose baltyminės žolės yra vyraujančios (III grupė + GPŽ)</t>
  </si>
  <si>
    <t>ŽMI</t>
  </si>
  <si>
    <t>Azotą kaupiančių augalų mišiniai (susidedantys tik iš II ir (arba) III grupės augalų)</t>
  </si>
  <si>
    <t>AKM</t>
  </si>
  <si>
    <t>IV grupė Ganyklos arba pievos iki 5 metų</t>
  </si>
  <si>
    <t>Ganyklos arba pievos, daugiametės žolės (eraičinai, miglės, motiejukai svidrės ir kt.) iki 5 metų</t>
  </si>
  <si>
    <t>GPŽ</t>
  </si>
  <si>
    <t>Vienmetės ir daugiametės žolės</t>
  </si>
  <si>
    <t>120 / 538</t>
  </si>
  <si>
    <t>Rizikos vandens telkinių būklės gerinimas</t>
  </si>
  <si>
    <t>RZV</t>
  </si>
  <si>
    <t>Medingųjų augalų juostos arba daugiamečių žolių juostos ar laukai ariamojoje žemėje</t>
  </si>
  <si>
    <t>5PT-8</t>
  </si>
  <si>
    <t>Vandens telkinių apsauga nuo taršos ir dirvos erozijos ariamojoje žemėje</t>
  </si>
  <si>
    <t>5PT-7</t>
  </si>
  <si>
    <t xml:space="preserve">Vienmetės ir daugiametės žolės </t>
  </si>
  <si>
    <t>Trumpaamžių medingųjų augalų juostos</t>
  </si>
  <si>
    <t>MAJ</t>
  </si>
  <si>
    <t>Kiti pašariniai augalai</t>
  </si>
  <si>
    <t>Daugiamečių žolių juostos</t>
  </si>
  <si>
    <t>DGJ</t>
  </si>
  <si>
    <t>V grupė Daugiamečiai sodiniai</t>
  </si>
  <si>
    <t>Obelų sodai</t>
  </si>
  <si>
    <t>OBS</t>
  </si>
  <si>
    <t>Vaisiai</t>
  </si>
  <si>
    <t>1207 / 0</t>
  </si>
  <si>
    <t>Kriaušių sodai</t>
  </si>
  <si>
    <t>KRS</t>
  </si>
  <si>
    <t>Slyvų sodai</t>
  </si>
  <si>
    <t>SLS</t>
  </si>
  <si>
    <t>1171 / 0</t>
  </si>
  <si>
    <t>Vyšnių sodai</t>
  </si>
  <si>
    <t>VYS</t>
  </si>
  <si>
    <t>1172 / 0</t>
  </si>
  <si>
    <t>Trešnių sodai</t>
  </si>
  <si>
    <t>TRS</t>
  </si>
  <si>
    <t>1173 / 0</t>
  </si>
  <si>
    <t>Kiti sodai ir daugiamečiai uogynai</t>
  </si>
  <si>
    <t>KTS</t>
  </si>
  <si>
    <t>Uogos</t>
  </si>
  <si>
    <t>1297 / 0</t>
  </si>
  <si>
    <t>Agrastų uogynai</t>
  </si>
  <si>
    <t>ASU</t>
  </si>
  <si>
    <t>Juodųjų serbentų uogynai</t>
  </si>
  <si>
    <t>JSU+JSU</t>
  </si>
  <si>
    <t>Raudonųjų serbentų uogynai</t>
  </si>
  <si>
    <t>RSU</t>
  </si>
  <si>
    <t>Baltųjų serbentų uogynai</t>
  </si>
  <si>
    <t>BSU</t>
  </si>
  <si>
    <t>Aviečių uogynai</t>
  </si>
  <si>
    <t>Aronijų uogynai</t>
  </si>
  <si>
    <t>ARU</t>
  </si>
  <si>
    <t>Braškių uogynai</t>
  </si>
  <si>
    <t>BRA</t>
  </si>
  <si>
    <t>Braškių uogynai (uždarajame grunte)</t>
  </si>
  <si>
    <t>BRU</t>
  </si>
  <si>
    <t>Svarainių uogynai</t>
  </si>
  <si>
    <t>SVU</t>
  </si>
  <si>
    <t>Šilauogių uogynai</t>
  </si>
  <si>
    <t>ŠIU</t>
  </si>
  <si>
    <t>Gervuogių uogynai</t>
  </si>
  <si>
    <t>GEU</t>
  </si>
  <si>
    <t>Bruknių uogynai</t>
  </si>
  <si>
    <t>BKU</t>
  </si>
  <si>
    <t>Mėlynių uogynai</t>
  </si>
  <si>
    <t>MĖU</t>
  </si>
  <si>
    <t>Spanguolių uogynai</t>
  </si>
  <si>
    <t>SPU+SPU</t>
  </si>
  <si>
    <t>Žemuogių uogynai</t>
  </si>
  <si>
    <t>ŽEU</t>
  </si>
  <si>
    <t>Putinų uogynai</t>
  </si>
  <si>
    <t>PUU+PUU</t>
  </si>
  <si>
    <t>Šaltalankių uogynai</t>
  </si>
  <si>
    <t>ŠAU+ŠAU</t>
  </si>
  <si>
    <t>Erškėtrožės</t>
  </si>
  <si>
    <t>ERK</t>
  </si>
  <si>
    <t>Gudobelės</t>
  </si>
  <si>
    <t>GUD</t>
  </si>
  <si>
    <t>Šermukšniai</t>
  </si>
  <si>
    <t>ŠRM</t>
  </si>
  <si>
    <t>Sausmedžiai</t>
  </si>
  <si>
    <t>SMD</t>
  </si>
  <si>
    <t>Aktinidijos</t>
  </si>
  <si>
    <t>AKT</t>
  </si>
  <si>
    <t>Riešutmedžiai (lazdynai, graikiniai riešutai ir kt.)</t>
  </si>
  <si>
    <t>RŠT</t>
  </si>
  <si>
    <t>Riešutai</t>
  </si>
  <si>
    <t>1065 / 0</t>
  </si>
  <si>
    <t>Medelynai</t>
  </si>
  <si>
    <t>MED</t>
  </si>
  <si>
    <t>Daugiametės gėlės ir dekoratyviniai augalai (uždarajame grunte)</t>
  </si>
  <si>
    <t>GĖL</t>
  </si>
  <si>
    <t>Gluosniai</t>
  </si>
  <si>
    <t>GLU</t>
  </si>
  <si>
    <t>Tuopos</t>
  </si>
  <si>
    <t>TUO</t>
  </si>
  <si>
    <t>Baltalksniai</t>
  </si>
  <si>
    <t>BAL</t>
  </si>
  <si>
    <t>Drambliažolės</t>
  </si>
  <si>
    <t>DRA</t>
  </si>
  <si>
    <t xml:space="preserve">Kiti daugiamečiai augalai </t>
  </si>
  <si>
    <t>Bulvinės (topinambai) saulėgrąžos</t>
  </si>
  <si>
    <t>TOP</t>
  </si>
  <si>
    <t>Rabarbarai</t>
  </si>
  <si>
    <t>RAB</t>
  </si>
  <si>
    <t>Šparagai (smidrai)</t>
  </si>
  <si>
    <t>ŠPA</t>
  </si>
  <si>
    <t>Krienai</t>
  </si>
  <si>
    <t>KRI</t>
  </si>
  <si>
    <t>Ožerškiai</t>
  </si>
  <si>
    <t>OŽE</t>
  </si>
  <si>
    <t>Mišrūs uogynai (remiami susietąja parama)</t>
  </si>
  <si>
    <t>VYN</t>
  </si>
  <si>
    <t>Mišrūs sodai (remiami susietajai paramai)</t>
  </si>
  <si>
    <t>SOM</t>
  </si>
  <si>
    <t xml:space="preserve">Mišrūs uogynai (remiami susietajai paramai) </t>
  </si>
  <si>
    <t>UOM</t>
  </si>
  <si>
    <t>Medlievos</t>
  </si>
  <si>
    <t>MEL</t>
  </si>
  <si>
    <t>Šilkmedžiai</t>
  </si>
  <si>
    <t>ŠIM</t>
  </si>
  <si>
    <t>VI grupė Daugiametės pievos, natūralios ir pusiau natūralios pievos</t>
  </si>
  <si>
    <t>Daugiametės ganyklos arba pievos, daugiametės žolės (eraičinai, miglės, motiejukai svidrės ir kt.) 5 metų ir daugiau</t>
  </si>
  <si>
    <t>DGP</t>
  </si>
  <si>
    <t>Kultūrinės pievos ir ganyklos (daugiau 5 metų)</t>
  </si>
  <si>
    <t>Atkurtos daugiametės ganyklos arba pievos, daugiametės žolės (eraičinai, miglės, motiejukai, svidrės, smilgos, pašiaušėliai, avižuolės, šunažolės, visgės, erainčinsvidrės, dryžučiai, dirsuolės ir kt.)</t>
  </si>
  <si>
    <t>AGP</t>
  </si>
  <si>
    <t>Ekstensyvus pievų tvarkymas ganant gyvulius</t>
  </si>
  <si>
    <t>EPT</t>
  </si>
  <si>
    <t>Ekstensyvus daugiamečių pievų tvarkymas ganant gyvulius</t>
  </si>
  <si>
    <t>EPG</t>
  </si>
  <si>
    <t>Specifinių pievų tvarkymas</t>
  </si>
  <si>
    <t>SPT</t>
  </si>
  <si>
    <t>Natūralios pievos ir ganyklos</t>
  </si>
  <si>
    <t>Ekstensyvus šlapynių tvarkymas (mokamos tiesioginės išmokos)</t>
  </si>
  <si>
    <t>5PT-2</t>
  </si>
  <si>
    <t>Ekstensyvus šlapynių tvarkymas</t>
  </si>
  <si>
    <t>ŠLT</t>
  </si>
  <si>
    <t>EB svarbos natūralių pievų, šlapynių bei rūšių buveinių tvarkymas</t>
  </si>
  <si>
    <t>EBB</t>
  </si>
  <si>
    <t>Meldinių nendrinukių buveinių saugojimas natūraliose ir pusiau natūraliose pievose</t>
  </si>
  <si>
    <t>MNP</t>
  </si>
  <si>
    <t>Meldinių nendrinukių buveinių saugojimas šlapynėse (mokamos tiesioginės išmokos)</t>
  </si>
  <si>
    <t>MNŠ</t>
  </si>
  <si>
    <t>Ariamųjų durpžemių keitimas pievomis</t>
  </si>
  <si>
    <t>DKP</t>
  </si>
  <si>
    <t xml:space="preserve"> Eroduotos žemės keitimas pievomis</t>
  </si>
  <si>
    <t>EKP</t>
  </si>
  <si>
    <t>Daugiamečių pievų išlaikymas ir priežiūra</t>
  </si>
  <si>
    <t>DGG</t>
  </si>
  <si>
    <t xml:space="preserve"> Ariamos žemės keitimas daugiametėmis pievomis</t>
  </si>
  <si>
    <t>AKP</t>
  </si>
  <si>
    <t>VII grupė Plotai už kuriuos nemokamos tiesioginės išmokos</t>
  </si>
  <si>
    <t>Tinkami paramai plotai, kurie einamaisiais metais neatitinka paramos skyrimo reikalavimų</t>
  </si>
  <si>
    <t>TPN</t>
  </si>
  <si>
    <t>Netinkami paramai plotai</t>
  </si>
  <si>
    <t>NEP</t>
  </si>
  <si>
    <t>Meldinių nendrinukių buveinių saugojimas šlapynėse</t>
  </si>
  <si>
    <t>MNN</t>
  </si>
  <si>
    <t>5PT-3</t>
  </si>
  <si>
    <t>Melioracijos griovių tvarkymas, kai žolė bus nupjauta ir išvežta</t>
  </si>
  <si>
    <t>5PT-11</t>
  </si>
  <si>
    <t>------</t>
  </si>
  <si>
    <t>Melioracijos griovių tvarkymas, kai žolė bus susmulkinta ir paskleista ant griovio šlaito</t>
  </si>
  <si>
    <t>5PT-12</t>
  </si>
  <si>
    <t>Grybai (ha)</t>
  </si>
  <si>
    <t>GRY</t>
  </si>
  <si>
    <t>Grybai (100m^2)</t>
  </si>
  <si>
    <t>Grybai ir substrato gamyba (ha)</t>
  </si>
  <si>
    <t>GRS</t>
  </si>
  <si>
    <t>VIII grupė Kaimo plėtros programos priemonės miškuose</t>
  </si>
  <si>
    <t>Miško veisimas</t>
  </si>
  <si>
    <t>MVP</t>
  </si>
  <si>
    <t>Spygliuočių su minkštaisiais lapuočiais (ne mažiau kaip 20 proc.) ar minkštųjų lapuočių želdiniai</t>
  </si>
  <si>
    <t>ŽM-1</t>
  </si>
  <si>
    <t>Spygliuočių ir (arba) minkštųjų lapuočių želdiniai su ne mažiau kaip 20 proc. kietųjų lapuočių ir (arba) liepų priemaiša</t>
  </si>
  <si>
    <t>ŽM-2</t>
  </si>
  <si>
    <t>Kietųjų lapuočių ir (arba) liepų želdiniai su spygliuočių ir (arba) minkštųjų lapuočių priemaiša iki 40 proc.</t>
  </si>
  <si>
    <t>ŽM-3</t>
  </si>
  <si>
    <t>Kietųjų lapuočių, liepų, selekcinių drebulių (įskaitant hibridines drebules) grynieji želdiniai</t>
  </si>
  <si>
    <t>ŽM-4</t>
  </si>
  <si>
    <t>Ąžuolų želdiniai, kai želdinamame plote pasodinta ir apsaugota individualiomis apsaugomis ne mažiau kaip 2500 vnt./ha ąžuolo sodmenų</t>
  </si>
  <si>
    <t>ŽM-5</t>
  </si>
  <si>
    <t>Greitai augančių hibridinių drebulių trumpos rotacijos plantaciniai želdiniai</t>
  </si>
  <si>
    <t>ŽM-6</t>
  </si>
  <si>
    <t>Kitų greitai augančių medžių trumpos rotacijos plantaciniai želdiniai</t>
  </si>
  <si>
    <t>ŽM-7</t>
  </si>
  <si>
    <t>„Natura 2000“ miškuose (taikomi „Natura 2000“ apribojimai miškuose)</t>
  </si>
  <si>
    <t>NTM</t>
  </si>
  <si>
    <t>Miško priežiūra ir apsauga</t>
  </si>
  <si>
    <t>MPA</t>
  </si>
  <si>
    <t>Deklaruotų plotų suma, ha:</t>
  </si>
  <si>
    <t>Bendras plotas:</t>
  </si>
  <si>
    <t>Deklaruotų plotų SPV:</t>
  </si>
  <si>
    <t>Ūkinių gyvūnų registre registruoti gyvūnai:</t>
  </si>
  <si>
    <t>Produkcijos rūšis</t>
  </si>
  <si>
    <t>Laikymo trukmė, mėn.</t>
  </si>
  <si>
    <t>Skaičius, vnt.</t>
  </si>
  <si>
    <t>Vertė, €</t>
  </si>
  <si>
    <t>Telyčios &gt;=2 m.</t>
  </si>
  <si>
    <t>tikrina ar galvijai iki 1m. ir ima ju skaiciu</t>
  </si>
  <si>
    <t>tikrina ar karve ir ima ju skaiciu</t>
  </si>
  <si>
    <t>Ar parsavede?</t>
  </si>
  <si>
    <t>Ar eriavede?</t>
  </si>
  <si>
    <t>Ar ozka vedekle?</t>
  </si>
  <si>
    <t>Ar sraiges?</t>
  </si>
  <si>
    <t>Gyvūnų rūšys</t>
  </si>
  <si>
    <t>ID</t>
  </si>
  <si>
    <t>LT</t>
  </si>
  <si>
    <t>€</t>
  </si>
  <si>
    <t>Rūšys</t>
  </si>
  <si>
    <t>Galvijai &lt;1 m.</t>
  </si>
  <si>
    <t>Arkliai</t>
  </si>
  <si>
    <t>Paršeliai (paršeliai iki 3 mėn.)</t>
  </si>
  <si>
    <t>Melžiamos karvės (pieninių veislių)</t>
  </si>
  <si>
    <t>Audinės, šinšilos, lapės ir kiti kailiniai žvėreliai</t>
  </si>
  <si>
    <t>Kitos avys (visos suaugusios avys, išskyrus ėriavėdes ir lamas)</t>
  </si>
  <si>
    <t>Buliai &gt;=2 m.</t>
  </si>
  <si>
    <t>Bičių šeimos</t>
  </si>
  <si>
    <t>Kitos ožkos (visos suaugusios ožkos, išskyrus ožkas vėdekles)</t>
  </si>
  <si>
    <t>Buliai 1–&lt;2 m.</t>
  </si>
  <si>
    <t>Elniai, danieliai ir kiti žolėdžiai gyvūnai</t>
  </si>
  <si>
    <t>Alpakos</t>
  </si>
  <si>
    <t>Elniai</t>
  </si>
  <si>
    <t>Danieliai</t>
  </si>
  <si>
    <t>Muflonai</t>
  </si>
  <si>
    <t>Bizonai, stumbrai</t>
  </si>
  <si>
    <t>Ėriavedės</t>
  </si>
  <si>
    <t>Žąsys 100 vnt.</t>
  </si>
  <si>
    <t>Antys 100 vnt.</t>
  </si>
  <si>
    <t>Kalakutai 100 vnt.</t>
  </si>
  <si>
    <t>Stručiai 100 vnt.</t>
  </si>
  <si>
    <t>Mėsiniai viščiukai</t>
  </si>
  <si>
    <t>Apskaičiuojamas suminis galvijų &lt;1 m. SPV:</t>
  </si>
  <si>
    <t>Vištos dedeklės</t>
  </si>
  <si>
    <t>Ūkinių gyvūnų SPV suma</t>
  </si>
  <si>
    <t>Kalakutai</t>
  </si>
  <si>
    <t>Antys</t>
  </si>
  <si>
    <t>Žąsys</t>
  </si>
  <si>
    <t>Kiek galviju virsyja karviu skaiciu</t>
  </si>
  <si>
    <t>Stručiai</t>
  </si>
  <si>
    <t>Perlinės vištos ir kiti smulkūs paukščiai</t>
  </si>
  <si>
    <t>Pajamos iš paslaugų žemės ūkiui teikimo:</t>
  </si>
  <si>
    <t>Kitos avys</t>
  </si>
  <si>
    <t>Paslaugų SPV, €</t>
  </si>
  <si>
    <t>Kitos karvės</t>
  </si>
  <si>
    <t>Suteikta paslaugų už</t>
  </si>
  <si>
    <t>Kitos kiaulės</t>
  </si>
  <si>
    <t>Kitos ožkos</t>
  </si>
  <si>
    <t>Žuvininkystės duomenys:</t>
  </si>
  <si>
    <t>KIEKIS</t>
  </si>
  <si>
    <t>Reikšmė, €</t>
  </si>
  <si>
    <t>Mėsiniai viščiukai 100 vnt.</t>
  </si>
  <si>
    <t>Įveistų žuvininkystės tvenkinių plotas, ha</t>
  </si>
  <si>
    <t>Ožkos vedeklės</t>
  </si>
  <si>
    <r>
      <t>Uždarųjų žuvų auginimo sistemų talpyklų tūris, m</t>
    </r>
    <r>
      <rPr>
        <vertAlign val="superscript"/>
        <sz val="12"/>
        <color indexed="8"/>
        <rFont val="Calibri"/>
        <family val="2"/>
        <charset val="186"/>
      </rPr>
      <t>3</t>
    </r>
  </si>
  <si>
    <t>Paršavedės</t>
  </si>
  <si>
    <t>Žuvininkystės SPV</t>
  </si>
  <si>
    <t>Paršeliai</t>
  </si>
  <si>
    <t>Sraigės (auginamos uždarose patalpose), 1000 vnt.</t>
  </si>
  <si>
    <t>Sraigės, ha</t>
  </si>
  <si>
    <t>Preliminarus valdos ekonominis dydis (VED):</t>
  </si>
  <si>
    <t>Telyčios 1–&lt;2 m.</t>
  </si>
  <si>
    <t>Deklaruotų plotų SPV</t>
  </si>
  <si>
    <t>Triušių patelės</t>
  </si>
  <si>
    <t>Ūkinių gyvūnų SPV</t>
  </si>
  <si>
    <t>Vištos dedeklės (kitos vištos) 100 vnt.</t>
  </si>
  <si>
    <t>Paslaugų SPV</t>
  </si>
  <si>
    <t>IŠ VISO 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</si>
</sst>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charset val="186"/>
      <scheme val="minor"/>
    </font>
    <font>
      <sz val="9"/>
      <color indexed="81"/>
      <name val="Tahoma"/>
      <family val="2"/>
      <charset val="186"/>
    </font>
    <font>
      <vertAlign val="superscript"/>
      <sz val="12"/>
      <color indexed="8"/>
      <name val="Calibri"/>
      <family val="2"/>
      <charset val="186"/>
    </font>
    <font>
      <b/>
      <sz val="9"/>
      <color indexed="81"/>
      <name val="Tahoma"/>
      <family val="2"/>
      <charset val="186"/>
    </font>
    <font>
      <sz val="10"/>
      <color indexed="81"/>
      <name val="Tahoma"/>
      <family val="2"/>
      <charset val="186"/>
    </font>
    <font>
      <sz val="11"/>
      <color theme="0"/>
      <name val="Calibri"/>
      <family val="2"/>
      <charset val="186"/>
      <scheme val="minor"/>
    </font>
    <font>
      <b/>
      <sz val="11"/>
      <color theme="1"/>
      <name val="Calibri"/>
      <family val="2"/>
      <charset val="186"/>
      <scheme val="minor"/>
    </font>
    <font>
      <b/>
      <sz val="12"/>
      <color rgb="FFFF0000"/>
      <name val="Calibri"/>
      <family val="2"/>
      <charset val="186"/>
      <scheme val="minor"/>
    </font>
    <font>
      <b/>
      <sz val="12"/>
      <color theme="1"/>
      <name val="Calibri"/>
      <family val="2"/>
      <charset val="186"/>
      <scheme val="minor"/>
    </font>
    <font>
      <sz val="12"/>
      <color theme="1"/>
      <name val="Calibri"/>
      <family val="2"/>
      <charset val="186"/>
      <scheme val="minor"/>
    </font>
    <font>
      <sz val="12"/>
      <color theme="1"/>
      <name val="Verdana"/>
      <family val="2"/>
      <charset val="186"/>
    </font>
    <font>
      <b/>
      <sz val="12"/>
      <color rgb="FF000000"/>
      <name val="Calibri"/>
      <family val="2"/>
      <charset val="186"/>
      <scheme val="minor"/>
    </font>
    <font>
      <sz val="12"/>
      <color rgb="FF000000"/>
      <name val="Calibri"/>
      <family val="2"/>
      <charset val="186"/>
      <scheme val="minor"/>
    </font>
    <font>
      <sz val="12"/>
      <name val="Calibri"/>
      <family val="2"/>
      <charset val="186"/>
      <scheme val="minor"/>
    </font>
    <font>
      <b/>
      <sz val="16"/>
      <color theme="1"/>
      <name val="Calibri"/>
      <family val="2"/>
      <charset val="186"/>
      <scheme val="minor"/>
    </font>
    <font>
      <b/>
      <sz val="12"/>
      <color indexed="64"/>
      <name val="Calibri"/>
      <family val="2"/>
      <charset val="186"/>
      <scheme val="minor"/>
    </font>
    <font>
      <sz val="12"/>
      <color theme="0" tint="-0.14999847407452621"/>
      <name val="Calibri"/>
      <family val="2"/>
      <charset val="186"/>
      <scheme val="minor"/>
    </font>
    <font>
      <b/>
      <sz val="18"/>
      <color theme="1"/>
      <name val="Calibri"/>
      <family val="2"/>
      <charset val="186"/>
      <scheme val="minor"/>
    </font>
    <font>
      <b/>
      <sz val="8"/>
      <color rgb="FF000000"/>
      <name val="Calibri"/>
      <family val="2"/>
      <charset val="186"/>
      <scheme val="minor"/>
    </font>
    <font>
      <b/>
      <sz val="14"/>
      <color theme="1"/>
      <name val="Verdana"/>
      <family val="2"/>
      <charset val="186"/>
    </font>
    <font>
      <sz val="11"/>
      <color rgb="FF9C0006"/>
      <name val="Calibri"/>
      <family val="2"/>
      <charset val="186"/>
      <scheme val="minor"/>
    </font>
    <font>
      <sz val="12"/>
      <color indexed="64"/>
      <name val="Calibri"/>
      <family val="2"/>
      <charset val="186"/>
      <scheme val="minor"/>
    </font>
    <font>
      <sz val="8"/>
      <name val="Calibri"/>
      <family val="2"/>
      <charset val="186"/>
      <scheme val="minor"/>
    </font>
    <font>
      <sz val="12"/>
      <color rgb="FF9C0006"/>
      <name val="Calibri"/>
      <family val="2"/>
      <charset val="186"/>
      <scheme val="minor"/>
    </font>
    <font>
      <sz val="12"/>
      <color theme="1" tint="0.14999847407452621"/>
      <name val="Times New Roman"/>
      <family val="1"/>
      <charset val="186"/>
    </font>
    <font>
      <b/>
      <sz val="14"/>
      <color rgb="FFFF0000"/>
      <name val="Verdana"/>
    </font>
    <font>
      <b/>
      <sz val="14"/>
      <color rgb="FF000000"/>
      <name val="Verdana"/>
    </font>
    <font>
      <b/>
      <sz val="14"/>
      <color theme="1"/>
      <name val="Verdana"/>
    </font>
  </fonts>
  <fills count="12">
    <fill>
      <patternFill patternType="none"/>
    </fill>
    <fill>
      <patternFill patternType="gray125"/>
    </fill>
    <fill>
      <patternFill patternType="solid">
        <fgColor theme="6" tint="0.79998168889431442"/>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rgb="FFFFC7CE"/>
      </patternFill>
    </fill>
    <fill>
      <patternFill patternType="solid">
        <fgColor rgb="FFFFFF00"/>
        <bgColor indexed="64"/>
      </patternFill>
    </fill>
    <fill>
      <patternFill patternType="solid">
        <fgColor rgb="FF92D050"/>
        <bgColor indexed="64"/>
      </patternFill>
    </fill>
    <fill>
      <patternFill patternType="solid">
        <fgColor theme="4" tint="0.59999389629810485"/>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rgb="FFFF0000"/>
      </left>
      <right/>
      <top/>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diagonal/>
    </border>
  </borders>
  <cellStyleXfs count="2">
    <xf numFmtId="0" fontId="0" fillId="0" borderId="0"/>
    <xf numFmtId="0" fontId="20" fillId="8" borderId="0" applyNumberFormat="0" applyBorder="0" applyAlignment="0" applyProtection="0"/>
  </cellStyleXfs>
  <cellXfs count="252">
    <xf numFmtId="0" fontId="0" fillId="0" borderId="0" xfId="0"/>
    <xf numFmtId="0" fontId="7"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vertical="center"/>
    </xf>
    <xf numFmtId="0" fontId="9" fillId="0" borderId="0" xfId="0" applyFont="1"/>
    <xf numFmtId="0" fontId="7" fillId="0" borderId="0" xfId="0" applyFont="1" applyAlignment="1">
      <alignment horizontal="center"/>
    </xf>
    <xf numFmtId="0" fontId="10" fillId="0" borderId="0" xfId="0" applyFont="1"/>
    <xf numFmtId="2" fontId="9" fillId="3" borderId="2" xfId="0" applyNumberFormat="1" applyFont="1" applyFill="1" applyBorder="1"/>
    <xf numFmtId="0" fontId="14" fillId="0" borderId="0" xfId="0" applyFont="1" applyAlignment="1">
      <alignment vertical="center"/>
    </xf>
    <xf numFmtId="0" fontId="14" fillId="0" borderId="0" xfId="0" applyFont="1"/>
    <xf numFmtId="0" fontId="9" fillId="3" borderId="11" xfId="0" applyFont="1" applyFill="1" applyBorder="1"/>
    <xf numFmtId="0" fontId="9" fillId="3" borderId="12" xfId="0" applyFont="1" applyFill="1" applyBorder="1"/>
    <xf numFmtId="0" fontId="9" fillId="3" borderId="13" xfId="0" applyFont="1" applyFill="1" applyBorder="1"/>
    <xf numFmtId="2" fontId="9" fillId="2" borderId="14" xfId="0" applyNumberFormat="1" applyFont="1" applyFill="1" applyBorder="1" applyProtection="1">
      <protection locked="0"/>
    </xf>
    <xf numFmtId="2" fontId="9" fillId="3" borderId="14" xfId="0" applyNumberFormat="1" applyFont="1" applyFill="1" applyBorder="1"/>
    <xf numFmtId="0" fontId="9" fillId="3" borderId="16" xfId="0" applyFont="1" applyFill="1" applyBorder="1"/>
    <xf numFmtId="0" fontId="8" fillId="3" borderId="17"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9" fillId="3" borderId="19" xfId="0" applyFont="1" applyFill="1" applyBorder="1"/>
    <xf numFmtId="0" fontId="8" fillId="3" borderId="16" xfId="0" applyFont="1" applyFill="1" applyBorder="1" applyAlignment="1">
      <alignment horizontal="center"/>
    </xf>
    <xf numFmtId="0" fontId="8" fillId="3" borderId="17" xfId="0" applyFont="1" applyFill="1" applyBorder="1" applyAlignment="1">
      <alignment horizontal="center"/>
    </xf>
    <xf numFmtId="0" fontId="8" fillId="3" borderId="3" xfId="0" applyFont="1" applyFill="1" applyBorder="1" applyAlignment="1">
      <alignment horizontal="center" vertical="center"/>
    </xf>
    <xf numFmtId="0" fontId="8" fillId="3" borderId="20" xfId="0" applyFont="1" applyFill="1" applyBorder="1" applyAlignment="1">
      <alignment horizontal="left"/>
    </xf>
    <xf numFmtId="2" fontId="14" fillId="3" borderId="29" xfId="0" applyNumberFormat="1" applyFont="1" applyFill="1" applyBorder="1"/>
    <xf numFmtId="0" fontId="9" fillId="3" borderId="30" xfId="0" applyFont="1" applyFill="1" applyBorder="1"/>
    <xf numFmtId="0" fontId="8" fillId="3" borderId="5" xfId="0" applyFont="1" applyFill="1" applyBorder="1" applyAlignment="1">
      <alignment horizontal="center"/>
    </xf>
    <xf numFmtId="0" fontId="9" fillId="3" borderId="32" xfId="0" applyFont="1" applyFill="1" applyBorder="1"/>
    <xf numFmtId="0" fontId="9" fillId="3" borderId="33" xfId="0" applyFont="1" applyFill="1" applyBorder="1"/>
    <xf numFmtId="0" fontId="9" fillId="3" borderId="34" xfId="0" applyFont="1" applyFill="1" applyBorder="1"/>
    <xf numFmtId="0" fontId="9" fillId="3" borderId="35" xfId="0" applyFont="1" applyFill="1" applyBorder="1"/>
    <xf numFmtId="0" fontId="8" fillId="3" borderId="3" xfId="0" applyFont="1" applyFill="1" applyBorder="1" applyAlignment="1">
      <alignment horizontal="center"/>
    </xf>
    <xf numFmtId="0" fontId="11" fillId="3" borderId="3" xfId="0" applyFont="1" applyFill="1" applyBorder="1" applyAlignment="1">
      <alignment horizontal="center" vertical="center" wrapText="1"/>
    </xf>
    <xf numFmtId="2" fontId="9" fillId="4" borderId="4" xfId="0" applyNumberFormat="1" applyFont="1" applyFill="1" applyBorder="1"/>
    <xf numFmtId="2" fontId="9" fillId="4" borderId="38" xfId="0" applyNumberFormat="1" applyFont="1" applyFill="1" applyBorder="1"/>
    <xf numFmtId="2" fontId="9" fillId="4" borderId="36" xfId="0" applyNumberFormat="1" applyFont="1" applyFill="1" applyBorder="1"/>
    <xf numFmtId="0" fontId="8" fillId="3" borderId="19" xfId="0" applyFont="1" applyFill="1" applyBorder="1" applyAlignment="1">
      <alignment horizontal="right"/>
    </xf>
    <xf numFmtId="0" fontId="15" fillId="3" borderId="17" xfId="0" applyFont="1" applyFill="1" applyBorder="1" applyAlignment="1">
      <alignment horizontal="center" vertical="center" wrapText="1"/>
    </xf>
    <xf numFmtId="0" fontId="8" fillId="3" borderId="19" xfId="0" applyFont="1" applyFill="1" applyBorder="1" applyAlignment="1">
      <alignment horizontal="center"/>
    </xf>
    <xf numFmtId="0" fontId="8" fillId="3" borderId="39" xfId="0" applyFont="1" applyFill="1" applyBorder="1" applyAlignment="1">
      <alignment horizontal="center" vertical="center" wrapText="1"/>
    </xf>
    <xf numFmtId="0" fontId="8" fillId="3" borderId="5" xfId="0" applyFont="1" applyFill="1" applyBorder="1" applyAlignment="1">
      <alignment horizontal="center" vertical="center" wrapText="1"/>
    </xf>
    <xf numFmtId="2" fontId="6" fillId="2" borderId="3" xfId="0" applyNumberFormat="1" applyFont="1" applyFill="1" applyBorder="1" applyAlignment="1">
      <alignment horizontal="center" vertical="center"/>
    </xf>
    <xf numFmtId="0" fontId="9" fillId="3" borderId="29" xfId="0" applyFont="1" applyFill="1" applyBorder="1"/>
    <xf numFmtId="0" fontId="8" fillId="3" borderId="29" xfId="0" applyFont="1" applyFill="1" applyBorder="1"/>
    <xf numFmtId="0" fontId="0" fillId="0" borderId="52" xfId="0" applyBorder="1"/>
    <xf numFmtId="2" fontId="9" fillId="3" borderId="40" xfId="0" applyNumberFormat="1" applyFont="1" applyFill="1" applyBorder="1"/>
    <xf numFmtId="2" fontId="0" fillId="3" borderId="1" xfId="0" applyNumberFormat="1" applyFill="1" applyBorder="1" applyAlignment="1">
      <alignment horizontal="right"/>
    </xf>
    <xf numFmtId="0" fontId="0" fillId="2" borderId="3" xfId="0" applyFill="1" applyBorder="1"/>
    <xf numFmtId="0" fontId="0" fillId="2" borderId="3" xfId="0" applyFill="1" applyBorder="1" applyAlignment="1">
      <alignment horizontal="right"/>
    </xf>
    <xf numFmtId="0" fontId="0" fillId="2" borderId="29" xfId="0" applyFill="1" applyBorder="1" applyAlignment="1">
      <alignment horizontal="right"/>
    </xf>
    <xf numFmtId="0" fontId="0" fillId="2" borderId="3" xfId="0" applyFill="1" applyBorder="1" applyAlignment="1">
      <alignment horizontal="left"/>
    </xf>
    <xf numFmtId="2" fontId="9" fillId="3" borderId="41" xfId="0" applyNumberFormat="1" applyFont="1" applyFill="1" applyBorder="1"/>
    <xf numFmtId="0" fontId="0" fillId="5" borderId="36" xfId="0" applyFill="1" applyBorder="1"/>
    <xf numFmtId="0" fontId="0" fillId="0" borderId="36" xfId="0" applyBorder="1"/>
    <xf numFmtId="0" fontId="0" fillId="0" borderId="42" xfId="0" applyBorder="1"/>
    <xf numFmtId="0" fontId="0" fillId="5" borderId="4" xfId="0" applyFill="1" applyBorder="1"/>
    <xf numFmtId="0" fontId="0" fillId="0" borderId="4" xfId="0" applyBorder="1"/>
    <xf numFmtId="0" fontId="0" fillId="0" borderId="27" xfId="0" applyBorder="1"/>
    <xf numFmtId="0" fontId="0" fillId="5" borderId="37" xfId="0" applyFill="1" applyBorder="1"/>
    <xf numFmtId="0" fontId="0" fillId="0" borderId="28" xfId="0" applyBorder="1"/>
    <xf numFmtId="2" fontId="9" fillId="3" borderId="43" xfId="0" applyNumberFormat="1" applyFont="1" applyFill="1" applyBorder="1"/>
    <xf numFmtId="0" fontId="0" fillId="0" borderId="44" xfId="0" applyBorder="1"/>
    <xf numFmtId="2" fontId="9" fillId="3" borderId="5" xfId="0" applyNumberFormat="1" applyFont="1" applyFill="1" applyBorder="1"/>
    <xf numFmtId="2" fontId="9" fillId="3" borderId="19" xfId="0" applyNumberFormat="1" applyFont="1" applyFill="1" applyBorder="1"/>
    <xf numFmtId="2" fontId="9" fillId="2" borderId="17" xfId="0" applyNumberFormat="1" applyFont="1" applyFill="1" applyBorder="1" applyProtection="1">
      <protection locked="0"/>
    </xf>
    <xf numFmtId="2" fontId="9" fillId="2" borderId="2" xfId="0" applyNumberFormat="1" applyFont="1" applyFill="1" applyBorder="1" applyProtection="1">
      <protection locked="0"/>
    </xf>
    <xf numFmtId="0" fontId="14" fillId="3" borderId="20" xfId="0" applyFont="1" applyFill="1" applyBorder="1" applyAlignment="1">
      <alignment vertical="center"/>
    </xf>
    <xf numFmtId="0" fontId="14" fillId="3" borderId="19" xfId="0" applyFont="1" applyFill="1" applyBorder="1" applyAlignment="1">
      <alignment vertical="center"/>
    </xf>
    <xf numFmtId="0" fontId="11"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2" fontId="9" fillId="3" borderId="24" xfId="0" applyNumberFormat="1" applyFont="1" applyFill="1" applyBorder="1"/>
    <xf numFmtId="2" fontId="9" fillId="3" borderId="34" xfId="0" applyNumberFormat="1" applyFont="1" applyFill="1" applyBorder="1"/>
    <xf numFmtId="0" fontId="8" fillId="3" borderId="16" xfId="0" applyFont="1" applyFill="1" applyBorder="1" applyAlignment="1">
      <alignment horizontal="left"/>
    </xf>
    <xf numFmtId="0" fontId="9" fillId="0" borderId="45" xfId="0" applyFont="1" applyBorder="1"/>
    <xf numFmtId="0" fontId="10" fillId="0" borderId="46" xfId="0" applyFont="1" applyBorder="1"/>
    <xf numFmtId="0" fontId="8" fillId="3" borderId="29" xfId="0" applyFont="1" applyFill="1" applyBorder="1" applyAlignment="1">
      <alignment vertical="center"/>
    </xf>
    <xf numFmtId="0" fontId="8" fillId="3" borderId="5" xfId="0" applyFont="1" applyFill="1" applyBorder="1" applyAlignment="1">
      <alignment vertical="center"/>
    </xf>
    <xf numFmtId="2" fontId="9" fillId="0" borderId="0" xfId="0" applyNumberFormat="1" applyFont="1"/>
    <xf numFmtId="2" fontId="0" fillId="0" borderId="0" xfId="0" applyNumberFormat="1"/>
    <xf numFmtId="2" fontId="10" fillId="0" borderId="0" xfId="0" applyNumberFormat="1" applyFont="1"/>
    <xf numFmtId="2" fontId="14" fillId="0" borderId="0" xfId="0" applyNumberFormat="1" applyFont="1" applyAlignment="1">
      <alignment vertical="center"/>
    </xf>
    <xf numFmtId="2" fontId="8" fillId="0" borderId="0" xfId="0" applyNumberFormat="1" applyFont="1" applyAlignment="1">
      <alignment vertical="center"/>
    </xf>
    <xf numFmtId="2" fontId="9" fillId="3" borderId="48" xfId="0" applyNumberFormat="1" applyFont="1" applyFill="1" applyBorder="1"/>
    <xf numFmtId="0" fontId="9" fillId="7" borderId="0" xfId="0" applyFont="1" applyFill="1"/>
    <xf numFmtId="2" fontId="6" fillId="2" borderId="57" xfId="0" applyNumberFormat="1" applyFont="1" applyFill="1" applyBorder="1" applyAlignment="1">
      <alignment horizontal="center" vertical="center"/>
    </xf>
    <xf numFmtId="2" fontId="9" fillId="2" borderId="7" xfId="0" applyNumberFormat="1" applyFont="1" applyFill="1" applyBorder="1" applyProtection="1">
      <protection locked="0"/>
    </xf>
    <xf numFmtId="2" fontId="9" fillId="3" borderId="0" xfId="0" applyNumberFormat="1" applyFont="1" applyFill="1"/>
    <xf numFmtId="2" fontId="9" fillId="2" borderId="34" xfId="0" applyNumberFormat="1" applyFont="1" applyFill="1" applyBorder="1" applyAlignment="1" applyProtection="1">
      <alignment horizontal="right"/>
      <protection locked="0"/>
    </xf>
    <xf numFmtId="2" fontId="9" fillId="2" borderId="7" xfId="0" applyNumberFormat="1" applyFont="1" applyFill="1" applyBorder="1" applyAlignment="1" applyProtection="1">
      <alignment horizontal="right"/>
      <protection locked="0"/>
    </xf>
    <xf numFmtId="2" fontId="9" fillId="2" borderId="25" xfId="0" applyNumberFormat="1" applyFont="1" applyFill="1" applyBorder="1" applyProtection="1">
      <protection locked="0"/>
    </xf>
    <xf numFmtId="2" fontId="9" fillId="2" borderId="23" xfId="0" applyNumberFormat="1" applyFont="1" applyFill="1" applyBorder="1" applyProtection="1">
      <protection locked="0"/>
    </xf>
    <xf numFmtId="2" fontId="6" fillId="2" borderId="55" xfId="0" applyNumberFormat="1" applyFont="1" applyFill="1" applyBorder="1" applyAlignment="1">
      <alignment horizontal="center" vertical="center"/>
    </xf>
    <xf numFmtId="2" fontId="9" fillId="2" borderId="50" xfId="0" applyNumberFormat="1" applyFont="1" applyFill="1" applyBorder="1" applyProtection="1">
      <protection locked="0"/>
    </xf>
    <xf numFmtId="2" fontId="9" fillId="2" borderId="51" xfId="0" applyNumberFormat="1" applyFont="1" applyFill="1" applyBorder="1" applyProtection="1">
      <protection locked="0"/>
    </xf>
    <xf numFmtId="0" fontId="9" fillId="3" borderId="50" xfId="0" applyFont="1" applyFill="1" applyBorder="1"/>
    <xf numFmtId="2" fontId="9" fillId="4" borderId="47" xfId="0" applyNumberFormat="1" applyFont="1" applyFill="1" applyBorder="1"/>
    <xf numFmtId="2" fontId="9" fillId="2" borderId="35" xfId="0" applyNumberFormat="1" applyFont="1" applyFill="1" applyBorder="1" applyProtection="1">
      <protection locked="0"/>
    </xf>
    <xf numFmtId="2" fontId="8" fillId="4" borderId="1" xfId="0" applyNumberFormat="1" applyFont="1" applyFill="1" applyBorder="1" applyAlignment="1">
      <alignment horizontal="right"/>
    </xf>
    <xf numFmtId="2" fontId="9" fillId="4" borderId="61" xfId="0" applyNumberFormat="1" applyFont="1" applyFill="1" applyBorder="1" applyAlignment="1">
      <alignment horizontal="right"/>
    </xf>
    <xf numFmtId="2" fontId="14" fillId="4" borderId="60" xfId="0" applyNumberFormat="1" applyFont="1" applyFill="1" applyBorder="1"/>
    <xf numFmtId="2" fontId="14" fillId="4" borderId="8" xfId="0" applyNumberFormat="1" applyFont="1" applyFill="1" applyBorder="1"/>
    <xf numFmtId="2" fontId="14" fillId="4" borderId="10" xfId="0" applyNumberFormat="1" applyFont="1" applyFill="1" applyBorder="1"/>
    <xf numFmtId="0" fontId="0" fillId="10" borderId="27" xfId="0" applyFill="1" applyBorder="1"/>
    <xf numFmtId="0" fontId="0" fillId="10" borderId="42" xfId="0" applyFill="1" applyBorder="1"/>
    <xf numFmtId="0" fontId="0" fillId="9" borderId="27" xfId="0" applyFill="1" applyBorder="1"/>
    <xf numFmtId="0" fontId="0" fillId="7" borderId="0" xfId="0" applyFill="1"/>
    <xf numFmtId="2" fontId="9" fillId="11" borderId="15" xfId="0" applyNumberFormat="1" applyFont="1" applyFill="1" applyBorder="1"/>
    <xf numFmtId="2" fontId="9" fillId="11" borderId="62" xfId="0" applyNumberFormat="1" applyFont="1" applyFill="1" applyBorder="1"/>
    <xf numFmtId="2" fontId="9" fillId="11" borderId="60" xfId="0" applyNumberFormat="1" applyFont="1" applyFill="1" applyBorder="1"/>
    <xf numFmtId="2" fontId="14" fillId="11" borderId="10" xfId="0" applyNumberFormat="1" applyFont="1" applyFill="1" applyBorder="1"/>
    <xf numFmtId="2" fontId="9" fillId="11" borderId="14" xfId="0" applyNumberFormat="1" applyFont="1" applyFill="1" applyBorder="1"/>
    <xf numFmtId="2" fontId="9" fillId="11" borderId="49" xfId="0" applyNumberFormat="1" applyFont="1" applyFill="1" applyBorder="1"/>
    <xf numFmtId="0" fontId="16" fillId="11" borderId="14" xfId="0" applyFont="1" applyFill="1" applyBorder="1"/>
    <xf numFmtId="0" fontId="16" fillId="11" borderId="49" xfId="0" applyFont="1" applyFill="1" applyBorder="1"/>
    <xf numFmtId="0" fontId="5" fillId="11" borderId="0" xfId="0" applyFont="1" applyFill="1"/>
    <xf numFmtId="2" fontId="9" fillId="11" borderId="36" xfId="0" applyNumberFormat="1" applyFont="1" applyFill="1" applyBorder="1"/>
    <xf numFmtId="2" fontId="9" fillId="11" borderId="37" xfId="0" applyNumberFormat="1" applyFont="1" applyFill="1" applyBorder="1"/>
    <xf numFmtId="2" fontId="8" fillId="11" borderId="3" xfId="0" applyNumberFormat="1" applyFont="1" applyFill="1" applyBorder="1"/>
    <xf numFmtId="2" fontId="8" fillId="11" borderId="26" xfId="0" applyNumberFormat="1" applyFont="1" applyFill="1" applyBorder="1"/>
    <xf numFmtId="2" fontId="8" fillId="11" borderId="27" xfId="0" applyNumberFormat="1" applyFont="1" applyFill="1" applyBorder="1"/>
    <xf numFmtId="2" fontId="8" fillId="11" borderId="31" xfId="0" applyNumberFormat="1" applyFont="1" applyFill="1" applyBorder="1"/>
    <xf numFmtId="2" fontId="17" fillId="11" borderId="3" xfId="0" applyNumberFormat="1" applyFont="1" applyFill="1" applyBorder="1"/>
    <xf numFmtId="49" fontId="21" fillId="3" borderId="23" xfId="0" applyNumberFormat="1" applyFont="1" applyFill="1" applyBorder="1"/>
    <xf numFmtId="49" fontId="21" fillId="3" borderId="25" xfId="0" applyNumberFormat="1" applyFont="1" applyFill="1" applyBorder="1"/>
    <xf numFmtId="49" fontId="9" fillId="3" borderId="25" xfId="0" applyNumberFormat="1" applyFont="1" applyFill="1" applyBorder="1"/>
    <xf numFmtId="0" fontId="13" fillId="3" borderId="25" xfId="1" applyFont="1" applyFill="1" applyBorder="1" applyAlignment="1" applyProtection="1">
      <alignment horizontal="left" vertical="center" wrapText="1"/>
    </xf>
    <xf numFmtId="0" fontId="13" fillId="3" borderId="25" xfId="1" applyFont="1" applyFill="1" applyBorder="1" applyProtection="1"/>
    <xf numFmtId="49" fontId="21" fillId="3" borderId="50" xfId="0" applyNumberFormat="1" applyFont="1" applyFill="1" applyBorder="1"/>
    <xf numFmtId="0" fontId="11" fillId="3" borderId="3" xfId="0" applyFont="1" applyFill="1" applyBorder="1" applyAlignment="1">
      <alignment horizontal="right" vertical="center" wrapText="1"/>
    </xf>
    <xf numFmtId="0" fontId="11" fillId="3" borderId="17"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8" fillId="3" borderId="20" xfId="0" applyFont="1" applyFill="1" applyBorder="1" applyAlignment="1">
      <alignment horizontal="center" vertical="center" wrapText="1"/>
    </xf>
    <xf numFmtId="0" fontId="20" fillId="8" borderId="5" xfId="1" applyBorder="1" applyAlignment="1" applyProtection="1">
      <alignment horizontal="center" vertical="center" wrapText="1"/>
    </xf>
    <xf numFmtId="0" fontId="12" fillId="2" borderId="55" xfId="0" applyFont="1" applyFill="1" applyBorder="1" applyAlignment="1">
      <alignment horizontal="right" vertical="center" wrapText="1"/>
    </xf>
    <xf numFmtId="0" fontId="6" fillId="2" borderId="56" xfId="0" applyFont="1" applyFill="1" applyBorder="1" applyAlignment="1">
      <alignment horizontal="left"/>
    </xf>
    <xf numFmtId="0" fontId="0" fillId="2" borderId="56" xfId="0" applyFill="1" applyBorder="1"/>
    <xf numFmtId="0" fontId="6" fillId="2" borderId="57" xfId="0" applyFont="1" applyFill="1" applyBorder="1" applyAlignment="1">
      <alignment horizontal="center" vertical="center"/>
    </xf>
    <xf numFmtId="0" fontId="20" fillId="8" borderId="57" xfId="1" applyBorder="1" applyAlignment="1" applyProtection="1">
      <alignment horizontal="center" vertical="center"/>
    </xf>
    <xf numFmtId="0" fontId="12" fillId="3" borderId="23" xfId="0" applyFont="1" applyFill="1" applyBorder="1" applyAlignment="1">
      <alignment horizontal="right" vertical="center" wrapText="1"/>
    </xf>
    <xf numFmtId="0" fontId="9" fillId="3" borderId="23" xfId="0" applyFont="1" applyFill="1" applyBorder="1"/>
    <xf numFmtId="2" fontId="13" fillId="3" borderId="47" xfId="0" applyNumberFormat="1" applyFont="1" applyFill="1" applyBorder="1" applyAlignment="1">
      <alignment horizontal="right"/>
    </xf>
    <xf numFmtId="2" fontId="9" fillId="3" borderId="23" xfId="0" applyNumberFormat="1" applyFont="1" applyFill="1" applyBorder="1"/>
    <xf numFmtId="2" fontId="23" fillId="8" borderId="23" xfId="1" applyNumberFormat="1" applyFont="1" applyBorder="1" applyProtection="1"/>
    <xf numFmtId="0" fontId="12" fillId="3" borderId="25" xfId="0" applyFont="1" applyFill="1" applyBorder="1" applyAlignment="1">
      <alignment horizontal="right" vertical="center" wrapText="1"/>
    </xf>
    <xf numFmtId="0" fontId="9" fillId="3" borderId="25" xfId="0" applyFont="1" applyFill="1" applyBorder="1"/>
    <xf numFmtId="2" fontId="9" fillId="3" borderId="4" xfId="0" applyNumberFormat="1" applyFont="1" applyFill="1" applyBorder="1" applyAlignment="1">
      <alignment horizontal="right"/>
    </xf>
    <xf numFmtId="2" fontId="9" fillId="3" borderId="7" xfId="0" applyNumberFormat="1" applyFont="1" applyFill="1" applyBorder="1"/>
    <xf numFmtId="2" fontId="9" fillId="3" borderId="25" xfId="0" applyNumberFormat="1" applyFont="1" applyFill="1" applyBorder="1"/>
    <xf numFmtId="2" fontId="23" fillId="8" borderId="25" xfId="1" applyNumberFormat="1" applyFont="1" applyBorder="1" applyProtection="1"/>
    <xf numFmtId="0" fontId="24" fillId="3" borderId="25" xfId="0" applyFont="1" applyFill="1" applyBorder="1" applyAlignment="1">
      <alignment vertical="center" wrapText="1"/>
    </xf>
    <xf numFmtId="2" fontId="9" fillId="3" borderId="38" xfId="0" applyNumberFormat="1" applyFont="1" applyFill="1" applyBorder="1" applyAlignment="1">
      <alignment horizontal="right"/>
    </xf>
    <xf numFmtId="0" fontId="12" fillId="3" borderId="50" xfId="0" applyFont="1" applyFill="1" applyBorder="1" applyAlignment="1">
      <alignment horizontal="right" vertical="center" wrapText="1"/>
    </xf>
    <xf numFmtId="2" fontId="9" fillId="3" borderId="35" xfId="0" applyNumberFormat="1" applyFont="1" applyFill="1" applyBorder="1"/>
    <xf numFmtId="2" fontId="9" fillId="3" borderId="50" xfId="0" applyNumberFormat="1" applyFont="1" applyFill="1" applyBorder="1"/>
    <xf numFmtId="2" fontId="23" fillId="8" borderId="50" xfId="1" applyNumberFormat="1" applyFont="1" applyBorder="1" applyProtection="1"/>
    <xf numFmtId="0" fontId="12" fillId="2" borderId="3" xfId="0" applyFont="1" applyFill="1" applyBorder="1" applyAlignment="1">
      <alignment horizontal="right" vertical="center" wrapText="1"/>
    </xf>
    <xf numFmtId="0" fontId="0" fillId="2" borderId="20" xfId="0" applyFill="1" applyBorder="1"/>
    <xf numFmtId="0" fontId="6" fillId="2" borderId="3" xfId="0" applyFont="1" applyFill="1" applyBorder="1" applyAlignment="1">
      <alignment horizontal="center" vertical="center"/>
    </xf>
    <xf numFmtId="0" fontId="6" fillId="2" borderId="29" xfId="0" applyFont="1" applyFill="1" applyBorder="1" applyAlignment="1">
      <alignment horizontal="center" vertical="center"/>
    </xf>
    <xf numFmtId="0" fontId="20" fillId="8" borderId="3" xfId="1" applyBorder="1" applyAlignment="1" applyProtection="1">
      <alignment horizontal="center" vertical="center"/>
    </xf>
    <xf numFmtId="0" fontId="9" fillId="3" borderId="51" xfId="0" applyFont="1" applyFill="1" applyBorder="1"/>
    <xf numFmtId="49" fontId="21" fillId="3" borderId="51" xfId="0" applyNumberFormat="1" applyFont="1" applyFill="1" applyBorder="1"/>
    <xf numFmtId="2" fontId="9" fillId="3" borderId="51" xfId="0" applyNumberFormat="1" applyFont="1" applyFill="1" applyBorder="1"/>
    <xf numFmtId="2" fontId="23" fillId="8" borderId="51" xfId="1" applyNumberFormat="1" applyFont="1" applyBorder="1" applyProtection="1"/>
    <xf numFmtId="0" fontId="9" fillId="3" borderId="7" xfId="0" applyFont="1" applyFill="1" applyBorder="1"/>
    <xf numFmtId="49" fontId="9" fillId="3" borderId="4" xfId="0" applyNumberFormat="1" applyFont="1" applyFill="1" applyBorder="1" applyAlignment="1">
      <alignment horizontal="right"/>
    </xf>
    <xf numFmtId="0" fontId="13" fillId="3" borderId="25" xfId="0" applyFont="1" applyFill="1" applyBorder="1"/>
    <xf numFmtId="0" fontId="13" fillId="2" borderId="3" xfId="0" applyFont="1" applyFill="1" applyBorder="1" applyAlignment="1">
      <alignment horizontal="right" vertical="center" wrapText="1"/>
    </xf>
    <xf numFmtId="0" fontId="6" fillId="2" borderId="3" xfId="0" applyFont="1" applyFill="1" applyBorder="1" applyAlignment="1">
      <alignment horizontal="left"/>
    </xf>
    <xf numFmtId="0" fontId="13" fillId="3" borderId="51" xfId="0" applyFont="1" applyFill="1" applyBorder="1" applyAlignment="1">
      <alignment horizontal="right" vertical="center" wrapText="1"/>
    </xf>
    <xf numFmtId="2" fontId="9" fillId="3" borderId="36" xfId="0" applyNumberFormat="1" applyFont="1" applyFill="1" applyBorder="1"/>
    <xf numFmtId="0" fontId="13" fillId="3" borderId="25" xfId="0" applyFont="1" applyFill="1" applyBorder="1" applyAlignment="1">
      <alignment horizontal="right" vertical="center" wrapText="1"/>
    </xf>
    <xf numFmtId="49" fontId="13" fillId="3" borderId="25" xfId="0" applyNumberFormat="1" applyFont="1" applyFill="1" applyBorder="1"/>
    <xf numFmtId="0" fontId="13" fillId="3" borderId="50" xfId="1" applyFont="1" applyFill="1" applyBorder="1" applyProtection="1"/>
    <xf numFmtId="2" fontId="9" fillId="3" borderId="7" xfId="0" applyNumberFormat="1" applyFont="1" applyFill="1" applyBorder="1" applyAlignment="1">
      <alignment horizontal="right"/>
    </xf>
    <xf numFmtId="2" fontId="9" fillId="3" borderId="25" xfId="0" applyNumberFormat="1" applyFont="1" applyFill="1" applyBorder="1" applyAlignment="1">
      <alignment horizontal="right"/>
    </xf>
    <xf numFmtId="2" fontId="9" fillId="3" borderId="35" xfId="0" applyNumberFormat="1" applyFont="1" applyFill="1" applyBorder="1" applyAlignment="1">
      <alignment horizontal="right"/>
    </xf>
    <xf numFmtId="2" fontId="9" fillId="3" borderId="50" xfId="0" applyNumberFormat="1" applyFont="1" applyFill="1" applyBorder="1" applyAlignment="1">
      <alignment horizontal="right"/>
    </xf>
    <xf numFmtId="2" fontId="9" fillId="3" borderId="34" xfId="0" applyNumberFormat="1" applyFont="1" applyFill="1" applyBorder="1" applyAlignment="1">
      <alignment horizontal="right"/>
    </xf>
    <xf numFmtId="2" fontId="9" fillId="3" borderId="51" xfId="0" applyNumberFormat="1" applyFont="1" applyFill="1" applyBorder="1" applyAlignment="1">
      <alignment horizontal="right"/>
    </xf>
    <xf numFmtId="2" fontId="9" fillId="3" borderId="4" xfId="0" applyNumberFormat="1" applyFont="1" applyFill="1" applyBorder="1"/>
    <xf numFmtId="2" fontId="9" fillId="3" borderId="36" xfId="0" applyNumberFormat="1" applyFont="1" applyFill="1" applyBorder="1" applyAlignment="1">
      <alignment horizontal="right"/>
    </xf>
    <xf numFmtId="0" fontId="13" fillId="3" borderId="50" xfId="0" applyFont="1" applyFill="1" applyBorder="1" applyAlignment="1">
      <alignment horizontal="right" vertical="center" wrapText="1"/>
    </xf>
    <xf numFmtId="0" fontId="23" fillId="8" borderId="25" xfId="1" applyFont="1" applyBorder="1" applyProtection="1"/>
    <xf numFmtId="0" fontId="23" fillId="8" borderId="50" xfId="1" applyFont="1" applyBorder="1" applyProtection="1"/>
    <xf numFmtId="2" fontId="13" fillId="3" borderId="25" xfId="1" applyNumberFormat="1" applyFont="1" applyFill="1" applyBorder="1" applyProtection="1"/>
    <xf numFmtId="2" fontId="13" fillId="3" borderId="50" xfId="1" applyNumberFormat="1" applyFont="1" applyFill="1" applyBorder="1" applyProtection="1"/>
    <xf numFmtId="2" fontId="9" fillId="3" borderId="38" xfId="0" applyNumberFormat="1" applyFont="1" applyFill="1" applyBorder="1"/>
    <xf numFmtId="2" fontId="20" fillId="8" borderId="61" xfId="1" applyNumberFormat="1" applyBorder="1" applyAlignment="1" applyProtection="1">
      <alignment horizontal="right"/>
    </xf>
    <xf numFmtId="49" fontId="13" fillId="3" borderId="51" xfId="0" applyNumberFormat="1" applyFont="1" applyFill="1" applyBorder="1"/>
    <xf numFmtId="0" fontId="9" fillId="2" borderId="14" xfId="0" applyFont="1" applyFill="1" applyBorder="1" applyAlignment="1" applyProtection="1">
      <alignment horizontal="left"/>
      <protection locked="0"/>
    </xf>
    <xf numFmtId="0" fontId="15" fillId="3" borderId="17" xfId="0" applyFont="1" applyFill="1" applyBorder="1" applyAlignment="1">
      <alignment horizontal="center" vertical="center" wrapText="1"/>
    </xf>
    <xf numFmtId="0" fontId="9" fillId="3" borderId="11" xfId="0" applyFont="1" applyFill="1" applyBorder="1" applyAlignment="1">
      <alignment horizontal="left"/>
    </xf>
    <xf numFmtId="0" fontId="9" fillId="3" borderId="6" xfId="0" applyFont="1" applyFill="1" applyBorder="1" applyAlignment="1">
      <alignment horizontal="left"/>
    </xf>
    <xf numFmtId="0" fontId="9" fillId="3" borderId="11" xfId="0" applyFont="1" applyFill="1" applyBorder="1" applyAlignment="1">
      <alignment horizontal="left" wrapText="1"/>
    </xf>
    <xf numFmtId="0" fontId="9" fillId="3" borderId="6" xfId="0" applyFont="1" applyFill="1" applyBorder="1" applyAlignment="1">
      <alignment horizontal="left" wrapText="1"/>
    </xf>
    <xf numFmtId="0" fontId="6" fillId="2" borderId="20" xfId="0" applyFont="1" applyFill="1" applyBorder="1" applyAlignment="1">
      <alignment horizontal="center"/>
    </xf>
    <xf numFmtId="0" fontId="6" fillId="2" borderId="29" xfId="0" applyFont="1" applyFill="1" applyBorder="1" applyAlignment="1">
      <alignment horizontal="center"/>
    </xf>
    <xf numFmtId="0" fontId="9" fillId="3" borderId="32" xfId="0" applyFont="1" applyFill="1" applyBorder="1" applyAlignment="1">
      <alignment horizontal="left"/>
    </xf>
    <xf numFmtId="0" fontId="9" fillId="3" borderId="33" xfId="0" applyFont="1" applyFill="1" applyBorder="1" applyAlignment="1">
      <alignment horizontal="left"/>
    </xf>
    <xf numFmtId="0" fontId="13" fillId="3" borderId="11" xfId="1" applyFont="1" applyFill="1" applyBorder="1" applyAlignment="1" applyProtection="1"/>
    <xf numFmtId="0" fontId="13" fillId="3" borderId="6" xfId="1" applyFont="1" applyFill="1" applyBorder="1" applyAlignment="1" applyProtection="1"/>
    <xf numFmtId="49" fontId="13" fillId="3" borderId="11" xfId="0" applyNumberFormat="1" applyFont="1" applyFill="1" applyBorder="1"/>
    <xf numFmtId="49" fontId="13" fillId="3" borderId="6" xfId="0" applyNumberFormat="1" applyFont="1" applyFill="1" applyBorder="1"/>
    <xf numFmtId="0" fontId="13" fillId="3" borderId="32" xfId="1" applyFont="1" applyFill="1" applyBorder="1" applyAlignment="1" applyProtection="1"/>
    <xf numFmtId="0" fontId="13" fillId="3" borderId="33" xfId="1" applyFont="1" applyFill="1" applyBorder="1" applyAlignment="1" applyProtection="1"/>
    <xf numFmtId="49" fontId="13" fillId="3" borderId="13" xfId="0" applyNumberFormat="1" applyFont="1" applyFill="1" applyBorder="1"/>
    <xf numFmtId="49" fontId="13" fillId="3" borderId="40" xfId="0" applyNumberFormat="1" applyFont="1" applyFill="1" applyBorder="1"/>
    <xf numFmtId="0" fontId="27" fillId="0" borderId="0" xfId="0" applyFont="1" applyAlignment="1">
      <alignment horizontal="center" wrapText="1"/>
    </xf>
    <xf numFmtId="0" fontId="19" fillId="0" borderId="0" xfId="0" applyFont="1" applyAlignment="1">
      <alignment horizontal="center" wrapText="1"/>
    </xf>
    <xf numFmtId="0" fontId="8" fillId="6" borderId="53" xfId="0" applyFont="1" applyFill="1" applyBorder="1" applyAlignment="1">
      <alignment horizontal="center" vertical="center" wrapText="1"/>
    </xf>
    <xf numFmtId="0" fontId="9" fillId="6" borderId="54" xfId="0" applyFont="1" applyFill="1" applyBorder="1" applyAlignment="1">
      <alignment horizontal="center" vertical="center" wrapText="1"/>
    </xf>
    <xf numFmtId="0" fontId="8" fillId="3" borderId="20" xfId="0" applyFont="1" applyFill="1" applyBorder="1" applyAlignment="1">
      <alignment horizontal="center" vertical="center"/>
    </xf>
    <xf numFmtId="0" fontId="8" fillId="3" borderId="19" xfId="0" applyFont="1" applyFill="1" applyBorder="1" applyAlignment="1">
      <alignment horizontal="center" vertical="center"/>
    </xf>
    <xf numFmtId="0" fontId="9" fillId="3" borderId="13" xfId="0" applyFont="1" applyFill="1" applyBorder="1" applyAlignment="1">
      <alignment horizontal="left"/>
    </xf>
    <xf numFmtId="0" fontId="9" fillId="3" borderId="40" xfId="0" applyFont="1" applyFill="1" applyBorder="1" applyAlignment="1">
      <alignment horizontal="left"/>
    </xf>
    <xf numFmtId="0" fontId="9" fillId="7" borderId="0" xfId="0" applyFont="1" applyFill="1" applyAlignment="1">
      <alignment horizontal="center"/>
    </xf>
    <xf numFmtId="0" fontId="11" fillId="3" borderId="39" xfId="0" applyFont="1" applyFill="1" applyBorder="1" applyAlignment="1">
      <alignment horizontal="center" vertical="center" wrapText="1"/>
    </xf>
    <xf numFmtId="0" fontId="11" fillId="3" borderId="17" xfId="0" applyFont="1" applyFill="1" applyBorder="1" applyAlignment="1">
      <alignment horizontal="center" vertical="center" wrapText="1"/>
    </xf>
    <xf numFmtId="0" fontId="6" fillId="2" borderId="58" xfId="0" applyFont="1" applyFill="1" applyBorder="1" applyAlignment="1">
      <alignment horizontal="left"/>
    </xf>
    <xf numFmtId="0" fontId="6" fillId="2" borderId="56" xfId="0" applyFont="1" applyFill="1" applyBorder="1" applyAlignment="1">
      <alignment horizontal="left"/>
    </xf>
    <xf numFmtId="0" fontId="0" fillId="2" borderId="20" xfId="0" applyFill="1" applyBorder="1" applyAlignment="1">
      <alignment horizontal="center"/>
    </xf>
    <xf numFmtId="0" fontId="0" fillId="2" borderId="29" xfId="0" applyFill="1" applyBorder="1" applyAlignment="1">
      <alignment horizontal="center"/>
    </xf>
    <xf numFmtId="0" fontId="9" fillId="3" borderId="59" xfId="0" applyFont="1" applyFill="1" applyBorder="1" applyAlignment="1">
      <alignment horizontal="left"/>
    </xf>
    <xf numFmtId="0" fontId="9" fillId="3" borderId="30" xfId="0" applyFont="1" applyFill="1" applyBorder="1" applyAlignment="1">
      <alignment horizontal="left"/>
    </xf>
    <xf numFmtId="0" fontId="13" fillId="3" borderId="11" xfId="1" applyFont="1" applyFill="1" applyBorder="1" applyAlignment="1" applyProtection="1">
      <alignment horizontal="left"/>
    </xf>
    <xf numFmtId="0" fontId="13" fillId="3" borderId="6" xfId="1" applyFont="1" applyFill="1" applyBorder="1" applyAlignment="1" applyProtection="1">
      <alignment horizontal="left"/>
    </xf>
    <xf numFmtId="49" fontId="21" fillId="3" borderId="13" xfId="0" applyNumberFormat="1" applyFont="1" applyFill="1" applyBorder="1"/>
    <xf numFmtId="49" fontId="21" fillId="3" borderId="40" xfId="0" applyNumberFormat="1" applyFont="1" applyFill="1" applyBorder="1"/>
    <xf numFmtId="0" fontId="9" fillId="3" borderId="32" xfId="0" applyFont="1" applyFill="1" applyBorder="1" applyAlignment="1">
      <alignment horizontal="left" wrapText="1"/>
    </xf>
    <xf numFmtId="0" fontId="9" fillId="3" borderId="33" xfId="0" applyFont="1" applyFill="1" applyBorder="1" applyAlignment="1">
      <alignment horizontal="left" wrapText="1"/>
    </xf>
    <xf numFmtId="0" fontId="8" fillId="3" borderId="23" xfId="0" applyFont="1" applyFill="1" applyBorder="1" applyAlignment="1">
      <alignment horizontal="right"/>
    </xf>
    <xf numFmtId="0" fontId="8" fillId="3" borderId="24" xfId="0" applyFont="1" applyFill="1" applyBorder="1" applyAlignment="1">
      <alignment horizontal="right"/>
    </xf>
    <xf numFmtId="0" fontId="8" fillId="3" borderId="26" xfId="0" applyFont="1" applyFill="1" applyBorder="1" applyAlignment="1">
      <alignment horizontal="right"/>
    </xf>
    <xf numFmtId="0" fontId="8" fillId="3" borderId="25" xfId="0" applyFont="1" applyFill="1" applyBorder="1" applyAlignment="1">
      <alignment horizontal="right"/>
    </xf>
    <xf numFmtId="0" fontId="8" fillId="3" borderId="7" xfId="0" applyFont="1" applyFill="1" applyBorder="1" applyAlignment="1">
      <alignment horizontal="right"/>
    </xf>
    <xf numFmtId="0" fontId="8" fillId="3" borderId="27" xfId="0" applyFont="1" applyFill="1" applyBorder="1" applyAlignment="1">
      <alignment horizontal="right"/>
    </xf>
    <xf numFmtId="0" fontId="8" fillId="3" borderId="21" xfId="0" applyFont="1" applyFill="1" applyBorder="1" applyAlignment="1">
      <alignment horizontal="right"/>
    </xf>
    <xf numFmtId="0" fontId="8" fillId="3" borderId="22" xfId="0" applyFont="1" applyFill="1" applyBorder="1" applyAlignment="1">
      <alignment horizontal="right"/>
    </xf>
    <xf numFmtId="0" fontId="8" fillId="3" borderId="28" xfId="0" applyFont="1" applyFill="1" applyBorder="1" applyAlignment="1">
      <alignment horizontal="right"/>
    </xf>
    <xf numFmtId="0" fontId="6" fillId="3" borderId="59" xfId="0" applyFont="1" applyFill="1" applyBorder="1" applyAlignment="1">
      <alignment horizontal="right"/>
    </xf>
    <xf numFmtId="0" fontId="6" fillId="3" borderId="61" xfId="0" applyFont="1" applyFill="1" applyBorder="1" applyAlignment="1">
      <alignment horizontal="right"/>
    </xf>
    <xf numFmtId="0" fontId="15" fillId="3" borderId="12" xfId="0" applyFont="1" applyFill="1" applyBorder="1" applyAlignment="1">
      <alignment horizontal="right"/>
    </xf>
    <xf numFmtId="0" fontId="15" fillId="3" borderId="9" xfId="0" applyFont="1" applyFill="1" applyBorder="1" applyAlignment="1">
      <alignment horizontal="right"/>
    </xf>
    <xf numFmtId="0" fontId="8" fillId="3" borderId="20" xfId="0" applyFont="1" applyFill="1" applyBorder="1" applyAlignment="1">
      <alignment horizontal="right"/>
    </xf>
    <xf numFmtId="0" fontId="8" fillId="3" borderId="19" xfId="0" applyFont="1" applyFill="1" applyBorder="1" applyAlignment="1">
      <alignment horizontal="right"/>
    </xf>
    <xf numFmtId="0" fontId="8" fillId="3" borderId="29" xfId="0" applyFont="1" applyFill="1" applyBorder="1" applyAlignment="1">
      <alignment horizontal="right"/>
    </xf>
    <xf numFmtId="0" fontId="8" fillId="3" borderId="59" xfId="0" applyFont="1" applyFill="1" applyBorder="1" applyAlignment="1">
      <alignment horizontal="right"/>
    </xf>
    <xf numFmtId="0" fontId="8" fillId="3" borderId="61" xfId="0" applyFont="1" applyFill="1" applyBorder="1" applyAlignment="1">
      <alignment horizontal="right"/>
    </xf>
    <xf numFmtId="2" fontId="8" fillId="3" borderId="11" xfId="0" applyNumberFormat="1" applyFont="1" applyFill="1" applyBorder="1" applyAlignment="1">
      <alignment horizontal="right"/>
    </xf>
    <xf numFmtId="2" fontId="8" fillId="3" borderId="1" xfId="0" applyNumberFormat="1" applyFont="1" applyFill="1" applyBorder="1" applyAlignment="1">
      <alignment horizontal="right"/>
    </xf>
    <xf numFmtId="2" fontId="8" fillId="3" borderId="12" xfId="0" applyNumberFormat="1" applyFont="1" applyFill="1" applyBorder="1" applyAlignment="1">
      <alignment horizontal="right"/>
    </xf>
    <xf numFmtId="2" fontId="8" fillId="3" borderId="9" xfId="0" applyNumberFormat="1" applyFont="1" applyFill="1" applyBorder="1" applyAlignment="1">
      <alignment horizontal="right"/>
    </xf>
  </cellXfs>
  <cellStyles count="2">
    <cellStyle name="Bad" xfId="1" builtinId="27"/>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221666</xdr:colOff>
      <xdr:row>0</xdr:row>
      <xdr:rowOff>121913</xdr:rowOff>
    </xdr:from>
    <xdr:to>
      <xdr:col>1</xdr:col>
      <xdr:colOff>2020317</xdr:colOff>
      <xdr:row>0</xdr:row>
      <xdr:rowOff>677956</xdr:rowOff>
    </xdr:to>
    <xdr:pic>
      <xdr:nvPicPr>
        <xdr:cNvPr id="3" name="Picture 2">
          <a:extLst>
            <a:ext uri="{FF2B5EF4-FFF2-40B4-BE49-F238E27FC236}">
              <a16:creationId xmlns:a16="http://schemas.microsoft.com/office/drawing/2014/main" id="{E86643AC-EBBF-494D-AEFA-60B2077C21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666" y="121913"/>
          <a:ext cx="1798651" cy="556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s1">
    <tabColor theme="6"/>
  </sheetPr>
  <dimension ref="A1:CZ289"/>
  <sheetViews>
    <sheetView tabSelected="1" zoomScale="70" zoomScaleNormal="70" workbookViewId="0">
      <pane ySplit="1" topLeftCell="A6" activePane="bottomLeft" state="frozen"/>
      <selection pane="bottomLeft" activeCell="E266" sqref="E266"/>
    </sheetView>
  </sheetViews>
  <sheetFormatPr defaultColWidth="9.109375" defaultRowHeight="15.6" x14ac:dyDescent="0.3"/>
  <cols>
    <col min="1" max="1" width="5.5546875" style="4" hidden="1" customWidth="1"/>
    <col min="2" max="2" width="59.44140625" style="4" bestFit="1" customWidth="1"/>
    <col min="3" max="3" width="10.33203125" style="4" bestFit="1" customWidth="1"/>
    <col min="4" max="4" width="57.88671875" style="4" bestFit="1" customWidth="1"/>
    <col min="5" max="5" width="11.5546875" style="4" bestFit="1" customWidth="1"/>
    <col min="6" max="6" width="48" style="4" bestFit="1" customWidth="1"/>
    <col min="7" max="7" width="13.88671875" style="4" bestFit="1" customWidth="1"/>
    <col min="8" max="8" width="12.44140625" style="4" bestFit="1" customWidth="1"/>
    <col min="9" max="10" width="12" style="4" bestFit="1" customWidth="1"/>
    <col min="11" max="11" width="12" style="4" hidden="1" customWidth="1"/>
    <col min="12" max="12" width="10.88671875" style="4" bestFit="1" customWidth="1"/>
    <col min="13" max="13" width="12.5546875" style="4" bestFit="1" customWidth="1"/>
    <col min="14" max="14" width="18.33203125" style="4" bestFit="1" customWidth="1"/>
    <col min="15" max="15" width="13" style="4" hidden="1" customWidth="1"/>
    <col min="16" max="16" width="33.109375" style="76" hidden="1" customWidth="1"/>
    <col min="17" max="17" width="8.6640625" style="76" hidden="1" customWidth="1"/>
    <col min="18" max="18" width="37.5546875" style="4" hidden="1" customWidth="1"/>
    <col min="19" max="19" width="29.44140625" style="4" hidden="1" customWidth="1"/>
    <col min="20" max="20" width="13.88671875" style="4" hidden="1" customWidth="1"/>
    <col min="21" max="21" width="12.33203125" style="4" hidden="1" customWidth="1"/>
    <col min="22" max="22" width="16.33203125" style="4" hidden="1" customWidth="1"/>
    <col min="23" max="23" width="10.88671875" style="4" hidden="1" customWidth="1"/>
    <col min="24" max="24" width="3" style="4" hidden="1" customWidth="1"/>
    <col min="25" max="25" width="9.109375" style="4" hidden="1" customWidth="1"/>
    <col min="26" max="26" width="46.44140625" style="4" hidden="1" customWidth="1"/>
    <col min="27" max="27" width="3.33203125" style="4" hidden="1" customWidth="1"/>
    <col min="28" max="28" width="3" style="4" hidden="1" customWidth="1"/>
    <col min="29" max="29" width="6.44140625" style="4" hidden="1" customWidth="1"/>
    <col min="30" max="30" width="24.88671875" style="4" hidden="1" customWidth="1"/>
    <col min="31" max="31" width="21.88671875" style="4" hidden="1" customWidth="1"/>
    <col min="32" max="32" width="56.44140625" style="4" hidden="1" customWidth="1"/>
    <col min="33" max="33" width="3" style="4" hidden="1" customWidth="1"/>
    <col min="34" max="34" width="4.44140625" style="4" hidden="1" customWidth="1"/>
    <col min="35" max="103" width="0" style="4" hidden="1" customWidth="1"/>
    <col min="104" max="104" width="9.109375" style="4" hidden="1" customWidth="1"/>
    <col min="105" max="107" width="0" style="4" hidden="1" customWidth="1"/>
    <col min="108" max="16384" width="9.109375" style="4"/>
  </cols>
  <sheetData>
    <row r="1" spans="1:17" ht="60" customHeight="1" thickBot="1" x14ac:dyDescent="0.35">
      <c r="D1" s="207" t="s">
        <v>0</v>
      </c>
      <c r="E1" s="208"/>
      <c r="F1" s="208"/>
      <c r="G1" s="208"/>
      <c r="H1" s="208"/>
      <c r="I1" s="208"/>
      <c r="J1" s="208"/>
      <c r="K1" s="208"/>
      <c r="L1" s="208"/>
      <c r="M1" s="208"/>
      <c r="N1" s="208"/>
      <c r="O1" s="208"/>
    </row>
    <row r="2" spans="1:17" ht="57.75" customHeight="1" x14ac:dyDescent="0.3">
      <c r="B2" s="209" t="s">
        <v>1</v>
      </c>
      <c r="C2" s="210"/>
      <c r="D2" s="210"/>
      <c r="E2" s="210"/>
      <c r="F2" s="210"/>
      <c r="G2" s="210"/>
      <c r="H2" s="210"/>
      <c r="I2" s="210"/>
      <c r="J2" s="210"/>
      <c r="K2" s="210"/>
      <c r="L2" s="210"/>
      <c r="M2" s="210"/>
      <c r="N2" s="210"/>
      <c r="O2" s="43"/>
      <c r="P2" s="77"/>
    </row>
    <row r="3" spans="1:17" ht="16.2" x14ac:dyDescent="0.3">
      <c r="A3" s="6"/>
      <c r="C3" s="5" t="s">
        <v>2</v>
      </c>
      <c r="O3" s="6"/>
      <c r="P3" s="78"/>
      <c r="Q3" s="78"/>
    </row>
    <row r="4" spans="1:17" ht="21.6" thickBot="1" x14ac:dyDescent="0.35">
      <c r="A4" s="6"/>
      <c r="B4" s="8" t="s">
        <v>3</v>
      </c>
      <c r="C4" s="8"/>
      <c r="D4" s="8"/>
      <c r="E4" s="8"/>
      <c r="F4" s="8"/>
      <c r="G4" s="8"/>
      <c r="H4" s="3"/>
      <c r="I4" s="3"/>
      <c r="J4" s="3"/>
      <c r="K4" s="3"/>
      <c r="L4" s="3"/>
      <c r="M4" s="8"/>
      <c r="N4" s="8"/>
      <c r="O4" s="8"/>
      <c r="P4" s="79"/>
      <c r="Q4" s="78"/>
    </row>
    <row r="5" spans="1:17" ht="15.75" customHeight="1" thickBot="1" x14ac:dyDescent="0.35">
      <c r="A5" s="6"/>
      <c r="B5" s="65"/>
      <c r="C5" s="66"/>
      <c r="D5" s="66"/>
      <c r="E5" s="66"/>
      <c r="F5" s="66"/>
      <c r="G5" s="66"/>
      <c r="H5" s="211" t="s">
        <v>4</v>
      </c>
      <c r="I5" s="212"/>
      <c r="J5" s="212"/>
      <c r="K5" s="212"/>
      <c r="L5" s="212"/>
      <c r="M5" s="75"/>
      <c r="N5" s="74"/>
      <c r="O5" s="8"/>
      <c r="P5" s="79"/>
      <c r="Q5" s="78"/>
    </row>
    <row r="6" spans="1:17" ht="112.5" customHeight="1" thickBot="1" x14ac:dyDescent="0.35">
      <c r="A6" s="6"/>
      <c r="B6" s="127"/>
      <c r="C6" s="216" t="s">
        <v>5</v>
      </c>
      <c r="D6" s="217"/>
      <c r="E6" s="128" t="s">
        <v>6</v>
      </c>
      <c r="F6" s="128" t="s">
        <v>7</v>
      </c>
      <c r="G6" s="129" t="s">
        <v>8</v>
      </c>
      <c r="H6" s="130" t="s">
        <v>9</v>
      </c>
      <c r="I6" s="128" t="s">
        <v>10</v>
      </c>
      <c r="J6" s="129" t="s">
        <v>11</v>
      </c>
      <c r="K6" s="131" t="s">
        <v>12</v>
      </c>
      <c r="L6" s="129" t="s">
        <v>13</v>
      </c>
      <c r="M6" s="67" t="s">
        <v>14</v>
      </c>
      <c r="N6" s="31" t="s">
        <v>15</v>
      </c>
    </row>
    <row r="7" spans="1:17" ht="31.5" customHeight="1" thickBot="1" x14ac:dyDescent="0.35">
      <c r="A7" s="6"/>
      <c r="B7" s="132"/>
      <c r="C7" s="218" t="s">
        <v>16</v>
      </c>
      <c r="D7" s="219"/>
      <c r="E7" s="133"/>
      <c r="F7" s="134"/>
      <c r="G7" s="134"/>
      <c r="H7" s="135" t="s">
        <v>17</v>
      </c>
      <c r="I7" s="135" t="s">
        <v>18</v>
      </c>
      <c r="J7" s="135" t="s">
        <v>19</v>
      </c>
      <c r="K7" s="136" t="s">
        <v>20</v>
      </c>
      <c r="L7" s="135" t="s">
        <v>21</v>
      </c>
      <c r="M7" s="83" t="s">
        <v>22</v>
      </c>
      <c r="N7" s="90" t="s">
        <v>23</v>
      </c>
    </row>
    <row r="8" spans="1:17" ht="16.2" x14ac:dyDescent="0.3">
      <c r="A8" s="6"/>
      <c r="B8" s="137">
        <v>1</v>
      </c>
      <c r="C8" s="222" t="s">
        <v>24</v>
      </c>
      <c r="D8" s="223"/>
      <c r="E8" s="121" t="s">
        <v>25</v>
      </c>
      <c r="F8" s="138" t="s">
        <v>24</v>
      </c>
      <c r="G8" s="139">
        <v>291</v>
      </c>
      <c r="H8" s="69"/>
      <c r="I8" s="140"/>
      <c r="J8" s="140"/>
      <c r="K8" s="141"/>
      <c r="L8" s="140"/>
      <c r="M8" s="89">
        <v>0</v>
      </c>
      <c r="N8" s="94">
        <f>M8*P8+Q8*(H8+I8+J8+K8+L8)</f>
        <v>0</v>
      </c>
      <c r="P8" s="76">
        <v>291</v>
      </c>
    </row>
    <row r="9" spans="1:17" ht="16.2" x14ac:dyDescent="0.3">
      <c r="A9" s="6"/>
      <c r="B9" s="142">
        <v>2</v>
      </c>
      <c r="C9" s="191" t="s">
        <v>26</v>
      </c>
      <c r="D9" s="192"/>
      <c r="E9" s="122" t="s">
        <v>27</v>
      </c>
      <c r="F9" s="143" t="s">
        <v>28</v>
      </c>
      <c r="G9" s="144">
        <v>410</v>
      </c>
      <c r="H9" s="145"/>
      <c r="I9" s="146"/>
      <c r="J9" s="146"/>
      <c r="K9" s="147"/>
      <c r="L9" s="146"/>
      <c r="M9" s="88">
        <v>0</v>
      </c>
      <c r="N9" s="32">
        <f t="shared" ref="N9:N72" si="0">M9*P9+Q9*(H9+I9+J9+K9+L9)</f>
        <v>0</v>
      </c>
      <c r="P9" s="76">
        <v>410</v>
      </c>
    </row>
    <row r="10" spans="1:17" ht="16.2" x14ac:dyDescent="0.3">
      <c r="A10" s="6"/>
      <c r="B10" s="142">
        <v>3</v>
      </c>
      <c r="C10" s="191" t="s">
        <v>29</v>
      </c>
      <c r="D10" s="192"/>
      <c r="E10" s="122" t="s">
        <v>30</v>
      </c>
      <c r="F10" s="143" t="s">
        <v>28</v>
      </c>
      <c r="G10" s="144">
        <v>410</v>
      </c>
      <c r="H10" s="145"/>
      <c r="I10" s="146"/>
      <c r="J10" s="146"/>
      <c r="K10" s="147"/>
      <c r="L10" s="146"/>
      <c r="M10" s="88">
        <v>0</v>
      </c>
      <c r="N10" s="32">
        <f t="shared" si="0"/>
        <v>0</v>
      </c>
      <c r="P10" s="76">
        <v>410</v>
      </c>
    </row>
    <row r="11" spans="1:17" ht="16.2" x14ac:dyDescent="0.3">
      <c r="A11" s="6"/>
      <c r="B11" s="142">
        <v>4</v>
      </c>
      <c r="C11" s="191" t="s">
        <v>31</v>
      </c>
      <c r="D11" s="192"/>
      <c r="E11" s="122" t="s">
        <v>32</v>
      </c>
      <c r="F11" s="143" t="s">
        <v>28</v>
      </c>
      <c r="G11" s="144">
        <v>410</v>
      </c>
      <c r="H11" s="145"/>
      <c r="I11" s="146"/>
      <c r="J11" s="146"/>
      <c r="K11" s="147"/>
      <c r="L11" s="146"/>
      <c r="M11" s="88">
        <v>0</v>
      </c>
      <c r="N11" s="32">
        <f t="shared" si="0"/>
        <v>0</v>
      </c>
      <c r="P11" s="76">
        <v>410</v>
      </c>
    </row>
    <row r="12" spans="1:17" ht="16.2" x14ac:dyDescent="0.3">
      <c r="A12" s="6"/>
      <c r="B12" s="142">
        <v>5</v>
      </c>
      <c r="C12" s="191" t="s">
        <v>33</v>
      </c>
      <c r="D12" s="192"/>
      <c r="E12" s="123" t="s">
        <v>34</v>
      </c>
      <c r="F12" s="143" t="s">
        <v>35</v>
      </c>
      <c r="G12" s="144" t="s">
        <v>36</v>
      </c>
      <c r="H12" s="145"/>
      <c r="I12" s="146"/>
      <c r="J12" s="88">
        <v>0</v>
      </c>
      <c r="K12" s="147"/>
      <c r="L12" s="146"/>
      <c r="M12" s="88">
        <v>0</v>
      </c>
      <c r="N12" s="32">
        <f>M12*P12+Q12*(H12+I12+J12+K12+L12)</f>
        <v>0</v>
      </c>
      <c r="P12" s="76">
        <v>588</v>
      </c>
      <c r="Q12" s="76">
        <v>900</v>
      </c>
    </row>
    <row r="13" spans="1:17" ht="16.2" x14ac:dyDescent="0.3">
      <c r="A13" s="6"/>
      <c r="B13" s="142">
        <v>6</v>
      </c>
      <c r="C13" s="191" t="s">
        <v>37</v>
      </c>
      <c r="D13" s="192"/>
      <c r="E13" s="122" t="s">
        <v>38</v>
      </c>
      <c r="F13" s="143" t="s">
        <v>39</v>
      </c>
      <c r="G13" s="144">
        <v>777</v>
      </c>
      <c r="H13" s="145"/>
      <c r="I13" s="146"/>
      <c r="J13" s="146"/>
      <c r="K13" s="147"/>
      <c r="L13" s="146"/>
      <c r="M13" s="88">
        <v>0</v>
      </c>
      <c r="N13" s="32">
        <f t="shared" si="0"/>
        <v>0</v>
      </c>
      <c r="P13" s="76">
        <v>777</v>
      </c>
    </row>
    <row r="14" spans="1:17" ht="16.2" x14ac:dyDescent="0.3">
      <c r="A14" s="6"/>
      <c r="B14" s="142">
        <v>7</v>
      </c>
      <c r="C14" s="191" t="s">
        <v>40</v>
      </c>
      <c r="D14" s="192"/>
      <c r="E14" s="122" t="s">
        <v>41</v>
      </c>
      <c r="F14" s="143" t="s">
        <v>39</v>
      </c>
      <c r="G14" s="144">
        <v>777</v>
      </c>
      <c r="H14" s="145"/>
      <c r="I14" s="146"/>
      <c r="J14" s="146"/>
      <c r="K14" s="147"/>
      <c r="L14" s="146"/>
      <c r="M14" s="88">
        <v>0</v>
      </c>
      <c r="N14" s="32">
        <f t="shared" si="0"/>
        <v>0</v>
      </c>
      <c r="P14" s="76">
        <v>777</v>
      </c>
    </row>
    <row r="15" spans="1:17" x14ac:dyDescent="0.3">
      <c r="B15" s="142">
        <v>8</v>
      </c>
      <c r="C15" s="199" t="s">
        <v>42</v>
      </c>
      <c r="D15" s="200"/>
      <c r="E15" s="124" t="s">
        <v>43</v>
      </c>
      <c r="F15" s="148" t="s">
        <v>39</v>
      </c>
      <c r="G15" s="144">
        <v>777</v>
      </c>
      <c r="H15" s="145"/>
      <c r="I15" s="146"/>
      <c r="J15" s="146"/>
      <c r="K15" s="147"/>
      <c r="L15" s="146"/>
      <c r="M15" s="88">
        <v>0</v>
      </c>
      <c r="N15" s="32">
        <f t="shared" si="0"/>
        <v>0</v>
      </c>
      <c r="P15" s="45">
        <v>777</v>
      </c>
    </row>
    <row r="16" spans="1:17" ht="16.2" x14ac:dyDescent="0.3">
      <c r="A16" s="6"/>
      <c r="B16" s="142">
        <v>9</v>
      </c>
      <c r="C16" s="191" t="s">
        <v>44</v>
      </c>
      <c r="D16" s="192"/>
      <c r="E16" s="122" t="s">
        <v>45</v>
      </c>
      <c r="F16" s="143" t="s">
        <v>46</v>
      </c>
      <c r="G16" s="144">
        <v>509</v>
      </c>
      <c r="H16" s="145"/>
      <c r="I16" s="146"/>
      <c r="J16" s="146"/>
      <c r="K16" s="147"/>
      <c r="L16" s="146"/>
      <c r="M16" s="88">
        <v>0</v>
      </c>
      <c r="N16" s="32">
        <f t="shared" si="0"/>
        <v>0</v>
      </c>
      <c r="P16" s="76">
        <v>509</v>
      </c>
    </row>
    <row r="17" spans="1:16" ht="16.2" x14ac:dyDescent="0.3">
      <c r="A17" s="6"/>
      <c r="B17" s="142">
        <v>10</v>
      </c>
      <c r="C17" s="191" t="s">
        <v>47</v>
      </c>
      <c r="D17" s="192"/>
      <c r="E17" s="122" t="s">
        <v>48</v>
      </c>
      <c r="F17" s="143" t="s">
        <v>46</v>
      </c>
      <c r="G17" s="144">
        <v>509</v>
      </c>
      <c r="H17" s="145"/>
      <c r="I17" s="146"/>
      <c r="J17" s="146"/>
      <c r="K17" s="147"/>
      <c r="L17" s="146"/>
      <c r="M17" s="88">
        <v>0</v>
      </c>
      <c r="N17" s="32">
        <f t="shared" si="0"/>
        <v>0</v>
      </c>
      <c r="P17" s="76">
        <v>509</v>
      </c>
    </row>
    <row r="18" spans="1:16" ht="16.2" x14ac:dyDescent="0.3">
      <c r="A18" s="6"/>
      <c r="B18" s="142">
        <v>11</v>
      </c>
      <c r="C18" s="191" t="s">
        <v>49</v>
      </c>
      <c r="D18" s="192"/>
      <c r="E18" s="122" t="s">
        <v>50</v>
      </c>
      <c r="F18" s="143" t="s">
        <v>51</v>
      </c>
      <c r="G18" s="144">
        <v>976</v>
      </c>
      <c r="H18" s="145"/>
      <c r="I18" s="146"/>
      <c r="J18" s="146"/>
      <c r="K18" s="147"/>
      <c r="L18" s="146"/>
      <c r="M18" s="88">
        <v>0</v>
      </c>
      <c r="N18" s="32">
        <f t="shared" si="0"/>
        <v>0</v>
      </c>
      <c r="P18" s="76">
        <v>976</v>
      </c>
    </row>
    <row r="19" spans="1:16" ht="16.2" x14ac:dyDescent="0.3">
      <c r="A19" s="6"/>
      <c r="B19" s="142">
        <v>12</v>
      </c>
      <c r="C19" s="191" t="s">
        <v>52</v>
      </c>
      <c r="D19" s="192"/>
      <c r="E19" s="122" t="s">
        <v>53</v>
      </c>
      <c r="F19" s="143" t="s">
        <v>51</v>
      </c>
      <c r="G19" s="144">
        <v>976</v>
      </c>
      <c r="H19" s="145"/>
      <c r="I19" s="146"/>
      <c r="J19" s="146"/>
      <c r="K19" s="147"/>
      <c r="L19" s="146"/>
      <c r="M19" s="88">
        <v>0</v>
      </c>
      <c r="N19" s="32">
        <f t="shared" si="0"/>
        <v>0</v>
      </c>
      <c r="P19" s="76">
        <v>976</v>
      </c>
    </row>
    <row r="20" spans="1:16" ht="16.2" x14ac:dyDescent="0.3">
      <c r="A20" s="6"/>
      <c r="B20" s="142">
        <v>13</v>
      </c>
      <c r="C20" s="191" t="s">
        <v>54</v>
      </c>
      <c r="D20" s="192"/>
      <c r="E20" s="122" t="s">
        <v>55</v>
      </c>
      <c r="F20" s="143" t="s">
        <v>56</v>
      </c>
      <c r="G20" s="144">
        <v>307</v>
      </c>
      <c r="H20" s="145"/>
      <c r="I20" s="146"/>
      <c r="J20" s="146"/>
      <c r="K20" s="147"/>
      <c r="L20" s="146"/>
      <c r="M20" s="88">
        <v>0</v>
      </c>
      <c r="N20" s="32">
        <f t="shared" si="0"/>
        <v>0</v>
      </c>
      <c r="P20" s="76">
        <v>307</v>
      </c>
    </row>
    <row r="21" spans="1:16" ht="16.2" x14ac:dyDescent="0.3">
      <c r="A21" s="6"/>
      <c r="B21" s="142">
        <v>14</v>
      </c>
      <c r="C21" s="191" t="s">
        <v>57</v>
      </c>
      <c r="D21" s="192"/>
      <c r="E21" s="122" t="s">
        <v>58</v>
      </c>
      <c r="F21" s="143" t="s">
        <v>56</v>
      </c>
      <c r="G21" s="144">
        <v>307</v>
      </c>
      <c r="H21" s="145"/>
      <c r="I21" s="146"/>
      <c r="J21" s="146"/>
      <c r="K21" s="147"/>
      <c r="L21" s="146"/>
      <c r="M21" s="88">
        <v>0</v>
      </c>
      <c r="N21" s="32">
        <f t="shared" si="0"/>
        <v>0</v>
      </c>
      <c r="P21" s="76">
        <v>307</v>
      </c>
    </row>
    <row r="22" spans="1:16" ht="16.2" x14ac:dyDescent="0.3">
      <c r="A22" s="6"/>
      <c r="B22" s="142">
        <v>15</v>
      </c>
      <c r="C22" s="191" t="s">
        <v>59</v>
      </c>
      <c r="D22" s="192"/>
      <c r="E22" s="122" t="s">
        <v>60</v>
      </c>
      <c r="F22" s="143" t="s">
        <v>28</v>
      </c>
      <c r="G22" s="144">
        <v>410</v>
      </c>
      <c r="H22" s="145"/>
      <c r="I22" s="146"/>
      <c r="J22" s="146"/>
      <c r="K22" s="147"/>
      <c r="L22" s="146"/>
      <c r="M22" s="88">
        <v>0</v>
      </c>
      <c r="N22" s="32">
        <f t="shared" si="0"/>
        <v>0</v>
      </c>
      <c r="P22" s="76">
        <v>410</v>
      </c>
    </row>
    <row r="23" spans="1:16" ht="16.2" x14ac:dyDescent="0.3">
      <c r="A23" s="6"/>
      <c r="B23" s="142">
        <v>16</v>
      </c>
      <c r="C23" s="191" t="s">
        <v>61</v>
      </c>
      <c r="D23" s="192"/>
      <c r="E23" s="122" t="s">
        <v>62</v>
      </c>
      <c r="F23" s="143" t="s">
        <v>51</v>
      </c>
      <c r="G23" s="144">
        <v>976</v>
      </c>
      <c r="H23" s="145"/>
      <c r="I23" s="146"/>
      <c r="J23" s="146"/>
      <c r="K23" s="147"/>
      <c r="L23" s="146"/>
      <c r="M23" s="88">
        <v>0</v>
      </c>
      <c r="N23" s="32">
        <f t="shared" si="0"/>
        <v>0</v>
      </c>
      <c r="P23" s="76">
        <v>976</v>
      </c>
    </row>
    <row r="24" spans="1:16" ht="16.2" x14ac:dyDescent="0.3">
      <c r="A24" s="6"/>
      <c r="B24" s="142">
        <v>17</v>
      </c>
      <c r="C24" s="191" t="s">
        <v>63</v>
      </c>
      <c r="D24" s="192"/>
      <c r="E24" s="122" t="s">
        <v>64</v>
      </c>
      <c r="F24" s="143" t="s">
        <v>65</v>
      </c>
      <c r="G24" s="144">
        <v>678</v>
      </c>
      <c r="H24" s="145"/>
      <c r="I24" s="146"/>
      <c r="J24" s="146"/>
      <c r="K24" s="147"/>
      <c r="L24" s="146"/>
      <c r="M24" s="88">
        <v>0</v>
      </c>
      <c r="N24" s="32">
        <f t="shared" si="0"/>
        <v>0</v>
      </c>
      <c r="P24" s="76">
        <v>678</v>
      </c>
    </row>
    <row r="25" spans="1:16" ht="16.2" x14ac:dyDescent="0.3">
      <c r="A25" s="6"/>
      <c r="B25" s="142">
        <v>18</v>
      </c>
      <c r="C25" s="191" t="s">
        <v>66</v>
      </c>
      <c r="D25" s="192"/>
      <c r="E25" s="122" t="s">
        <v>67</v>
      </c>
      <c r="F25" s="143" t="s">
        <v>68</v>
      </c>
      <c r="G25" s="144">
        <v>50</v>
      </c>
      <c r="H25" s="145"/>
      <c r="I25" s="146"/>
      <c r="J25" s="146"/>
      <c r="K25" s="147"/>
      <c r="L25" s="146"/>
      <c r="M25" s="88">
        <v>0</v>
      </c>
      <c r="N25" s="32">
        <f t="shared" si="0"/>
        <v>0</v>
      </c>
      <c r="P25" s="76">
        <v>50</v>
      </c>
    </row>
    <row r="26" spans="1:16" ht="16.2" x14ac:dyDescent="0.3">
      <c r="A26" s="6"/>
      <c r="B26" s="142">
        <v>19</v>
      </c>
      <c r="C26" s="191" t="s">
        <v>69</v>
      </c>
      <c r="D26" s="192"/>
      <c r="E26" s="122" t="s">
        <v>70</v>
      </c>
      <c r="F26" s="143" t="s">
        <v>71</v>
      </c>
      <c r="G26" s="144">
        <v>42528</v>
      </c>
      <c r="H26" s="145"/>
      <c r="I26" s="146"/>
      <c r="J26" s="146"/>
      <c r="K26" s="147"/>
      <c r="L26" s="146"/>
      <c r="M26" s="88">
        <v>0</v>
      </c>
      <c r="N26" s="32">
        <f t="shared" si="0"/>
        <v>0</v>
      </c>
      <c r="P26" s="76">
        <v>42528</v>
      </c>
    </row>
    <row r="27" spans="1:16" ht="16.2" x14ac:dyDescent="0.3">
      <c r="A27" s="6"/>
      <c r="B27" s="142">
        <v>20</v>
      </c>
      <c r="C27" s="191" t="s">
        <v>72</v>
      </c>
      <c r="D27" s="192"/>
      <c r="E27" s="122" t="s">
        <v>73</v>
      </c>
      <c r="F27" s="143" t="s">
        <v>71</v>
      </c>
      <c r="G27" s="144">
        <v>42528</v>
      </c>
      <c r="H27" s="145"/>
      <c r="I27" s="146"/>
      <c r="J27" s="146"/>
      <c r="K27" s="147"/>
      <c r="L27" s="146"/>
      <c r="M27" s="88">
        <v>0</v>
      </c>
      <c r="N27" s="32">
        <f t="shared" si="0"/>
        <v>0</v>
      </c>
      <c r="P27" s="76">
        <v>42528</v>
      </c>
    </row>
    <row r="28" spans="1:16" ht="16.2" x14ac:dyDescent="0.3">
      <c r="A28" s="6"/>
      <c r="B28" s="142">
        <v>21</v>
      </c>
      <c r="C28" s="191" t="s">
        <v>74</v>
      </c>
      <c r="D28" s="192"/>
      <c r="E28" s="122" t="s">
        <v>75</v>
      </c>
      <c r="F28" s="143" t="s">
        <v>71</v>
      </c>
      <c r="G28" s="144">
        <v>42528</v>
      </c>
      <c r="H28" s="145"/>
      <c r="I28" s="146"/>
      <c r="J28" s="146"/>
      <c r="K28" s="147"/>
      <c r="L28" s="146"/>
      <c r="M28" s="88">
        <v>0</v>
      </c>
      <c r="N28" s="32">
        <f t="shared" si="0"/>
        <v>0</v>
      </c>
      <c r="P28" s="76">
        <v>42528</v>
      </c>
    </row>
    <row r="29" spans="1:16" ht="16.2" x14ac:dyDescent="0.3">
      <c r="A29" s="6"/>
      <c r="B29" s="142">
        <v>22</v>
      </c>
      <c r="C29" s="191" t="s">
        <v>76</v>
      </c>
      <c r="D29" s="192"/>
      <c r="E29" s="122" t="s">
        <v>77</v>
      </c>
      <c r="F29" s="143" t="s">
        <v>78</v>
      </c>
      <c r="G29" s="149">
        <v>7598</v>
      </c>
      <c r="H29" s="145"/>
      <c r="I29" s="146"/>
      <c r="J29" s="146"/>
      <c r="K29" s="147"/>
      <c r="L29" s="146"/>
      <c r="M29" s="88">
        <v>0</v>
      </c>
      <c r="N29" s="32">
        <f t="shared" si="0"/>
        <v>0</v>
      </c>
      <c r="P29" s="76">
        <v>7598</v>
      </c>
    </row>
    <row r="30" spans="1:16" ht="16.2" x14ac:dyDescent="0.3">
      <c r="A30" s="6"/>
      <c r="B30" s="142">
        <v>23</v>
      </c>
      <c r="C30" s="191" t="s">
        <v>79</v>
      </c>
      <c r="D30" s="192"/>
      <c r="E30" s="122" t="s">
        <v>80</v>
      </c>
      <c r="F30" s="143" t="s">
        <v>78</v>
      </c>
      <c r="G30" s="149">
        <v>7598</v>
      </c>
      <c r="H30" s="145"/>
      <c r="I30" s="146"/>
      <c r="J30" s="146"/>
      <c r="K30" s="147"/>
      <c r="L30" s="146"/>
      <c r="M30" s="88">
        <v>0</v>
      </c>
      <c r="N30" s="32">
        <f t="shared" si="0"/>
        <v>0</v>
      </c>
      <c r="P30" s="76">
        <v>7598</v>
      </c>
    </row>
    <row r="31" spans="1:16" ht="16.2" x14ac:dyDescent="0.3">
      <c r="A31" s="6"/>
      <c r="B31" s="142">
        <v>24</v>
      </c>
      <c r="C31" s="191" t="s">
        <v>81</v>
      </c>
      <c r="D31" s="192"/>
      <c r="E31" s="122" t="s">
        <v>82</v>
      </c>
      <c r="F31" s="143" t="s">
        <v>78</v>
      </c>
      <c r="G31" s="149">
        <v>7598</v>
      </c>
      <c r="H31" s="145"/>
      <c r="I31" s="146"/>
      <c r="J31" s="146"/>
      <c r="K31" s="147"/>
      <c r="L31" s="146"/>
      <c r="M31" s="88">
        <v>0</v>
      </c>
      <c r="N31" s="32">
        <f t="shared" si="0"/>
        <v>0</v>
      </c>
      <c r="P31" s="76">
        <v>7598</v>
      </c>
    </row>
    <row r="32" spans="1:16" ht="16.2" x14ac:dyDescent="0.3">
      <c r="A32" s="6"/>
      <c r="B32" s="142">
        <v>25</v>
      </c>
      <c r="C32" s="191" t="s">
        <v>83</v>
      </c>
      <c r="D32" s="192"/>
      <c r="E32" s="122" t="s">
        <v>84</v>
      </c>
      <c r="F32" s="143" t="s">
        <v>78</v>
      </c>
      <c r="G32" s="149">
        <v>7598</v>
      </c>
      <c r="H32" s="145"/>
      <c r="I32" s="146"/>
      <c r="J32" s="146"/>
      <c r="K32" s="147"/>
      <c r="L32" s="146"/>
      <c r="M32" s="88">
        <v>0</v>
      </c>
      <c r="N32" s="32">
        <f t="shared" si="0"/>
        <v>0</v>
      </c>
      <c r="P32" s="76">
        <v>7598</v>
      </c>
    </row>
    <row r="33" spans="1:18" ht="16.2" x14ac:dyDescent="0.3">
      <c r="A33" s="6"/>
      <c r="B33" s="142">
        <v>26</v>
      </c>
      <c r="C33" s="191" t="s">
        <v>85</v>
      </c>
      <c r="D33" s="192"/>
      <c r="E33" s="122" t="s">
        <v>86</v>
      </c>
      <c r="F33" s="143" t="s">
        <v>78</v>
      </c>
      <c r="G33" s="149">
        <v>7598</v>
      </c>
      <c r="H33" s="145"/>
      <c r="I33" s="146"/>
      <c r="J33" s="146"/>
      <c r="K33" s="147"/>
      <c r="L33" s="146"/>
      <c r="M33" s="88">
        <v>0</v>
      </c>
      <c r="N33" s="32">
        <f t="shared" si="0"/>
        <v>0</v>
      </c>
      <c r="P33" s="76">
        <v>7598</v>
      </c>
    </row>
    <row r="34" spans="1:18" ht="16.2" x14ac:dyDescent="0.3">
      <c r="A34" s="6"/>
      <c r="B34" s="142">
        <v>27</v>
      </c>
      <c r="C34" s="191" t="s">
        <v>87</v>
      </c>
      <c r="D34" s="192"/>
      <c r="E34" s="122" t="s">
        <v>88</v>
      </c>
      <c r="F34" s="143" t="s">
        <v>78</v>
      </c>
      <c r="G34" s="149">
        <v>7598</v>
      </c>
      <c r="H34" s="145"/>
      <c r="I34" s="146"/>
      <c r="J34" s="146"/>
      <c r="K34" s="147"/>
      <c r="L34" s="146"/>
      <c r="M34" s="88">
        <v>0</v>
      </c>
      <c r="N34" s="32">
        <f t="shared" si="0"/>
        <v>0</v>
      </c>
      <c r="P34" s="76">
        <v>7598</v>
      </c>
    </row>
    <row r="35" spans="1:18" ht="16.2" x14ac:dyDescent="0.3">
      <c r="A35" s="6"/>
      <c r="B35" s="142">
        <v>28</v>
      </c>
      <c r="C35" s="191" t="s">
        <v>89</v>
      </c>
      <c r="D35" s="192"/>
      <c r="E35" s="122" t="s">
        <v>90</v>
      </c>
      <c r="F35" s="143" t="s">
        <v>78</v>
      </c>
      <c r="G35" s="149">
        <v>7598</v>
      </c>
      <c r="H35" s="145"/>
      <c r="I35" s="146"/>
      <c r="J35" s="146"/>
      <c r="K35" s="147"/>
      <c r="L35" s="146"/>
      <c r="M35" s="88">
        <v>0</v>
      </c>
      <c r="N35" s="32">
        <f t="shared" si="0"/>
        <v>0</v>
      </c>
      <c r="P35" s="76">
        <v>7598</v>
      </c>
    </row>
    <row r="36" spans="1:18" ht="16.2" x14ac:dyDescent="0.3">
      <c r="A36" s="6"/>
      <c r="B36" s="142">
        <v>29</v>
      </c>
      <c r="C36" s="191" t="s">
        <v>91</v>
      </c>
      <c r="D36" s="192"/>
      <c r="E36" s="122" t="s">
        <v>92</v>
      </c>
      <c r="F36" s="143" t="s">
        <v>78</v>
      </c>
      <c r="G36" s="149">
        <v>7598</v>
      </c>
      <c r="H36" s="145"/>
      <c r="I36" s="146"/>
      <c r="J36" s="146"/>
      <c r="K36" s="147"/>
      <c r="L36" s="146"/>
      <c r="M36" s="88">
        <v>0</v>
      </c>
      <c r="N36" s="32">
        <f t="shared" si="0"/>
        <v>0</v>
      </c>
      <c r="P36" s="76">
        <v>7598</v>
      </c>
    </row>
    <row r="37" spans="1:18" x14ac:dyDescent="0.3">
      <c r="B37" s="142">
        <v>30</v>
      </c>
      <c r="C37" s="224" t="s">
        <v>93</v>
      </c>
      <c r="D37" s="225"/>
      <c r="E37" s="125" t="s">
        <v>94</v>
      </c>
      <c r="F37" s="143" t="s">
        <v>78</v>
      </c>
      <c r="G37" s="149">
        <v>7598</v>
      </c>
      <c r="H37" s="145"/>
      <c r="I37" s="146"/>
      <c r="J37" s="146"/>
      <c r="K37" s="147"/>
      <c r="L37" s="146"/>
      <c r="M37" s="88">
        <v>0</v>
      </c>
      <c r="N37" s="32">
        <f t="shared" si="0"/>
        <v>0</v>
      </c>
      <c r="P37" s="45">
        <v>7598</v>
      </c>
    </row>
    <row r="38" spans="1:18" ht="16.2" x14ac:dyDescent="0.3">
      <c r="A38" s="6"/>
      <c r="B38" s="142">
        <v>31</v>
      </c>
      <c r="C38" s="191" t="s">
        <v>95</v>
      </c>
      <c r="D38" s="192"/>
      <c r="E38" s="122" t="s">
        <v>96</v>
      </c>
      <c r="F38" s="143" t="s">
        <v>78</v>
      </c>
      <c r="G38" s="149">
        <v>7598</v>
      </c>
      <c r="H38" s="145"/>
      <c r="I38" s="146"/>
      <c r="J38" s="146"/>
      <c r="K38" s="147"/>
      <c r="L38" s="146"/>
      <c r="M38" s="88">
        <v>0</v>
      </c>
      <c r="N38" s="32">
        <f t="shared" si="0"/>
        <v>0</v>
      </c>
      <c r="P38" s="76">
        <v>7598</v>
      </c>
    </row>
    <row r="39" spans="1:18" ht="16.2" x14ac:dyDescent="0.3">
      <c r="A39" s="6"/>
      <c r="B39" s="142">
        <v>32</v>
      </c>
      <c r="C39" s="191" t="s">
        <v>97</v>
      </c>
      <c r="D39" s="192"/>
      <c r="E39" s="122" t="s">
        <v>98</v>
      </c>
      <c r="F39" s="143" t="s">
        <v>78</v>
      </c>
      <c r="G39" s="149">
        <v>7598</v>
      </c>
      <c r="H39" s="145"/>
      <c r="I39" s="146"/>
      <c r="J39" s="146"/>
      <c r="K39" s="147"/>
      <c r="L39" s="146"/>
      <c r="M39" s="88">
        <v>0</v>
      </c>
      <c r="N39" s="32">
        <f t="shared" si="0"/>
        <v>0</v>
      </c>
      <c r="P39" s="76">
        <v>7598</v>
      </c>
    </row>
    <row r="40" spans="1:18" ht="16.2" x14ac:dyDescent="0.3">
      <c r="A40" s="6"/>
      <c r="B40" s="142">
        <v>33</v>
      </c>
      <c r="C40" s="191" t="s">
        <v>99</v>
      </c>
      <c r="D40" s="192"/>
      <c r="E40" s="122" t="s">
        <v>100</v>
      </c>
      <c r="F40" s="143" t="s">
        <v>78</v>
      </c>
      <c r="G40" s="149">
        <v>7598</v>
      </c>
      <c r="H40" s="145"/>
      <c r="I40" s="146"/>
      <c r="J40" s="146"/>
      <c r="K40" s="147"/>
      <c r="L40" s="146"/>
      <c r="M40" s="88">
        <v>0</v>
      </c>
      <c r="N40" s="32">
        <f t="shared" si="0"/>
        <v>0</v>
      </c>
      <c r="P40" s="76">
        <v>7598</v>
      </c>
    </row>
    <row r="41" spans="1:18" ht="16.2" x14ac:dyDescent="0.3">
      <c r="A41" s="6"/>
      <c r="B41" s="142">
        <v>34</v>
      </c>
      <c r="C41" s="191" t="s">
        <v>101</v>
      </c>
      <c r="D41" s="192"/>
      <c r="E41" s="122" t="s">
        <v>102</v>
      </c>
      <c r="F41" s="143" t="s">
        <v>78</v>
      </c>
      <c r="G41" s="149">
        <v>7598</v>
      </c>
      <c r="H41" s="145"/>
      <c r="I41" s="146"/>
      <c r="J41" s="146"/>
      <c r="K41" s="147"/>
      <c r="L41" s="146"/>
      <c r="M41" s="88">
        <v>0</v>
      </c>
      <c r="N41" s="32">
        <f t="shared" si="0"/>
        <v>0</v>
      </c>
      <c r="P41" s="76">
        <v>7598</v>
      </c>
      <c r="R41"/>
    </row>
    <row r="42" spans="1:18" ht="16.2" x14ac:dyDescent="0.3">
      <c r="A42" s="6"/>
      <c r="B42" s="142">
        <v>35</v>
      </c>
      <c r="C42" s="191" t="s">
        <v>103</v>
      </c>
      <c r="D42" s="192"/>
      <c r="E42" s="122" t="s">
        <v>104</v>
      </c>
      <c r="F42" s="143" t="s">
        <v>78</v>
      </c>
      <c r="G42" s="149">
        <v>7598</v>
      </c>
      <c r="H42" s="145"/>
      <c r="I42" s="146"/>
      <c r="J42" s="146"/>
      <c r="K42" s="147"/>
      <c r="L42" s="146"/>
      <c r="M42" s="88">
        <v>0</v>
      </c>
      <c r="N42" s="32">
        <f t="shared" si="0"/>
        <v>0</v>
      </c>
      <c r="P42" s="76">
        <v>7598</v>
      </c>
      <c r="R42"/>
    </row>
    <row r="43" spans="1:18" ht="16.2" x14ac:dyDescent="0.3">
      <c r="A43" s="6"/>
      <c r="B43" s="142">
        <v>36</v>
      </c>
      <c r="C43" s="191" t="s">
        <v>105</v>
      </c>
      <c r="D43" s="192"/>
      <c r="E43" s="122" t="s">
        <v>106</v>
      </c>
      <c r="F43" s="143" t="s">
        <v>78</v>
      </c>
      <c r="G43" s="149">
        <v>7598</v>
      </c>
      <c r="H43" s="145"/>
      <c r="I43" s="146"/>
      <c r="J43" s="146"/>
      <c r="K43" s="147"/>
      <c r="L43" s="146"/>
      <c r="M43" s="88">
        <v>0</v>
      </c>
      <c r="N43" s="32">
        <f t="shared" si="0"/>
        <v>0</v>
      </c>
      <c r="P43" s="76">
        <v>7598</v>
      </c>
      <c r="R43"/>
    </row>
    <row r="44" spans="1:18" ht="16.8" thickBot="1" x14ac:dyDescent="0.35">
      <c r="A44" s="6"/>
      <c r="B44" s="150">
        <v>37</v>
      </c>
      <c r="C44" s="197" t="s">
        <v>107</v>
      </c>
      <c r="D44" s="198"/>
      <c r="E44" s="126" t="s">
        <v>108</v>
      </c>
      <c r="F44" s="93" t="s">
        <v>78</v>
      </c>
      <c r="G44" s="149">
        <v>7598</v>
      </c>
      <c r="H44" s="151"/>
      <c r="I44" s="152"/>
      <c r="J44" s="152"/>
      <c r="K44" s="153"/>
      <c r="L44" s="152"/>
      <c r="M44" s="91">
        <v>0</v>
      </c>
      <c r="N44" s="33">
        <f t="shared" si="0"/>
        <v>0</v>
      </c>
      <c r="P44" s="76">
        <v>7598</v>
      </c>
      <c r="R44"/>
    </row>
    <row r="45" spans="1:18" customFormat="1" ht="16.8" thickBot="1" x14ac:dyDescent="0.35">
      <c r="A45" s="6"/>
      <c r="B45" s="154"/>
      <c r="C45" s="220"/>
      <c r="D45" s="221"/>
      <c r="E45" s="49"/>
      <c r="F45" s="155"/>
      <c r="G45" s="156" t="s">
        <v>8</v>
      </c>
      <c r="H45" s="157" t="s">
        <v>17</v>
      </c>
      <c r="I45" s="156" t="s">
        <v>18</v>
      </c>
      <c r="J45" s="156" t="s">
        <v>19</v>
      </c>
      <c r="K45" s="158" t="s">
        <v>20</v>
      </c>
      <c r="L45" s="156" t="s">
        <v>21</v>
      </c>
      <c r="M45" s="40" t="s">
        <v>22</v>
      </c>
      <c r="N45" s="40" t="s">
        <v>23</v>
      </c>
      <c r="O45" s="4"/>
      <c r="P45" s="76"/>
      <c r="Q45" s="76"/>
    </row>
    <row r="46" spans="1:18" x14ac:dyDescent="0.3">
      <c r="B46" s="159">
        <v>38</v>
      </c>
      <c r="C46" s="226" t="s">
        <v>109</v>
      </c>
      <c r="D46" s="227"/>
      <c r="E46" s="160" t="s">
        <v>110</v>
      </c>
      <c r="F46" s="159" t="s">
        <v>78</v>
      </c>
      <c r="G46" s="149">
        <v>7598</v>
      </c>
      <c r="H46" s="70"/>
      <c r="I46" s="161"/>
      <c r="J46" s="161"/>
      <c r="K46" s="162"/>
      <c r="L46" s="161"/>
      <c r="M46" s="92">
        <v>0</v>
      </c>
      <c r="N46" s="34">
        <f t="shared" si="0"/>
        <v>0</v>
      </c>
      <c r="P46" s="45">
        <v>7598</v>
      </c>
      <c r="R46"/>
    </row>
    <row r="47" spans="1:18" ht="16.2" x14ac:dyDescent="0.3">
      <c r="A47" s="6"/>
      <c r="B47" s="142">
        <v>39</v>
      </c>
      <c r="C47" s="191" t="s">
        <v>111</v>
      </c>
      <c r="D47" s="192"/>
      <c r="E47" s="122" t="s">
        <v>112</v>
      </c>
      <c r="F47" s="143" t="s">
        <v>78</v>
      </c>
      <c r="G47" s="149">
        <v>7598</v>
      </c>
      <c r="H47" s="145"/>
      <c r="I47" s="146"/>
      <c r="J47" s="146"/>
      <c r="K47" s="147"/>
      <c r="L47" s="146"/>
      <c r="M47" s="88">
        <v>0</v>
      </c>
      <c r="N47" s="32">
        <f t="shared" si="0"/>
        <v>0</v>
      </c>
      <c r="P47" s="76">
        <v>7598</v>
      </c>
      <c r="R47"/>
    </row>
    <row r="48" spans="1:18" ht="16.2" x14ac:dyDescent="0.3">
      <c r="A48" s="6"/>
      <c r="B48" s="143">
        <v>40</v>
      </c>
      <c r="C48" s="191" t="s">
        <v>113</v>
      </c>
      <c r="D48" s="192"/>
      <c r="E48" s="122" t="s">
        <v>114</v>
      </c>
      <c r="F48" s="143" t="s">
        <v>78</v>
      </c>
      <c r="G48" s="149">
        <v>7598</v>
      </c>
      <c r="H48" s="145"/>
      <c r="I48" s="146"/>
      <c r="J48" s="146"/>
      <c r="K48" s="147"/>
      <c r="L48" s="146"/>
      <c r="M48" s="88">
        <v>0</v>
      </c>
      <c r="N48" s="32">
        <f t="shared" si="0"/>
        <v>0</v>
      </c>
      <c r="P48" s="76">
        <v>7598</v>
      </c>
      <c r="R48"/>
    </row>
    <row r="49" spans="1:18" ht="16.2" x14ac:dyDescent="0.3">
      <c r="A49" s="6"/>
      <c r="B49" s="142">
        <v>41</v>
      </c>
      <c r="C49" s="191" t="s">
        <v>115</v>
      </c>
      <c r="D49" s="192"/>
      <c r="E49" s="122" t="s">
        <v>116</v>
      </c>
      <c r="F49" s="143" t="s">
        <v>78</v>
      </c>
      <c r="G49" s="149">
        <v>7598</v>
      </c>
      <c r="H49" s="145"/>
      <c r="I49" s="146"/>
      <c r="J49" s="146"/>
      <c r="K49" s="147"/>
      <c r="L49" s="146"/>
      <c r="M49" s="88">
        <v>0</v>
      </c>
      <c r="N49" s="32">
        <f t="shared" si="0"/>
        <v>0</v>
      </c>
      <c r="P49" s="76">
        <v>7598</v>
      </c>
      <c r="R49"/>
    </row>
    <row r="50" spans="1:18" ht="16.2" x14ac:dyDescent="0.3">
      <c r="A50" s="6"/>
      <c r="B50" s="143">
        <v>42</v>
      </c>
      <c r="C50" s="191" t="s">
        <v>117</v>
      </c>
      <c r="D50" s="192"/>
      <c r="E50" s="122" t="s">
        <v>118</v>
      </c>
      <c r="F50" s="143" t="s">
        <v>78</v>
      </c>
      <c r="G50" s="149">
        <v>7598</v>
      </c>
      <c r="H50" s="145"/>
      <c r="I50" s="146"/>
      <c r="J50" s="146"/>
      <c r="K50" s="147"/>
      <c r="L50" s="146"/>
      <c r="M50" s="88">
        <v>0</v>
      </c>
      <c r="N50" s="32">
        <f t="shared" si="0"/>
        <v>0</v>
      </c>
      <c r="P50" s="76">
        <v>7598</v>
      </c>
      <c r="R50"/>
    </row>
    <row r="51" spans="1:18" ht="16.2" x14ac:dyDescent="0.3">
      <c r="A51" s="6"/>
      <c r="B51" s="142">
        <v>43</v>
      </c>
      <c r="C51" s="191" t="s">
        <v>119</v>
      </c>
      <c r="D51" s="192"/>
      <c r="E51" s="122" t="s">
        <v>120</v>
      </c>
      <c r="F51" s="143" t="s">
        <v>78</v>
      </c>
      <c r="G51" s="149">
        <v>7598</v>
      </c>
      <c r="H51" s="145"/>
      <c r="I51" s="146"/>
      <c r="J51" s="146"/>
      <c r="K51" s="147"/>
      <c r="L51" s="146"/>
      <c r="M51" s="88">
        <v>0</v>
      </c>
      <c r="N51" s="32">
        <f t="shared" si="0"/>
        <v>0</v>
      </c>
      <c r="P51" s="76">
        <v>7598</v>
      </c>
      <c r="R51"/>
    </row>
    <row r="52" spans="1:18" ht="16.2" x14ac:dyDescent="0.3">
      <c r="A52" s="6"/>
      <c r="B52" s="143">
        <v>44</v>
      </c>
      <c r="C52" s="191" t="s">
        <v>121</v>
      </c>
      <c r="D52" s="192"/>
      <c r="E52" s="122" t="s">
        <v>122</v>
      </c>
      <c r="F52" s="143" t="s">
        <v>78</v>
      </c>
      <c r="G52" s="149">
        <v>7598</v>
      </c>
      <c r="H52" s="145"/>
      <c r="I52" s="146"/>
      <c r="J52" s="146"/>
      <c r="K52" s="147"/>
      <c r="L52" s="146"/>
      <c r="M52" s="88">
        <v>0</v>
      </c>
      <c r="N52" s="32">
        <f t="shared" si="0"/>
        <v>0</v>
      </c>
      <c r="P52" s="76">
        <v>7598</v>
      </c>
      <c r="R52"/>
    </row>
    <row r="53" spans="1:18" ht="16.2" x14ac:dyDescent="0.3">
      <c r="A53" s="6"/>
      <c r="B53" s="142">
        <v>45</v>
      </c>
      <c r="C53" s="191" t="s">
        <v>123</v>
      </c>
      <c r="D53" s="192"/>
      <c r="E53" s="122" t="s">
        <v>124</v>
      </c>
      <c r="F53" s="143" t="s">
        <v>78</v>
      </c>
      <c r="G53" s="149">
        <v>7598</v>
      </c>
      <c r="H53" s="145"/>
      <c r="I53" s="146"/>
      <c r="J53" s="146"/>
      <c r="K53" s="147"/>
      <c r="L53" s="146"/>
      <c r="M53" s="88">
        <v>0</v>
      </c>
      <c r="N53" s="32">
        <f t="shared" si="0"/>
        <v>0</v>
      </c>
      <c r="P53" s="76">
        <v>7598</v>
      </c>
      <c r="R53"/>
    </row>
    <row r="54" spans="1:18" ht="16.2" x14ac:dyDescent="0.3">
      <c r="A54" s="6"/>
      <c r="B54" s="143">
        <v>46</v>
      </c>
      <c r="C54" s="191" t="s">
        <v>125</v>
      </c>
      <c r="D54" s="192"/>
      <c r="E54" s="122" t="s">
        <v>126</v>
      </c>
      <c r="F54" s="143" t="s">
        <v>78</v>
      </c>
      <c r="G54" s="149">
        <v>7598</v>
      </c>
      <c r="H54" s="145"/>
      <c r="I54" s="146"/>
      <c r="J54" s="146"/>
      <c r="K54" s="147"/>
      <c r="L54" s="146"/>
      <c r="M54" s="88">
        <v>0</v>
      </c>
      <c r="N54" s="32">
        <f t="shared" si="0"/>
        <v>0</v>
      </c>
      <c r="P54" s="76">
        <v>7598</v>
      </c>
      <c r="R54"/>
    </row>
    <row r="55" spans="1:18" ht="16.2" x14ac:dyDescent="0.3">
      <c r="A55" s="6"/>
      <c r="B55" s="142">
        <v>47</v>
      </c>
      <c r="C55" s="191" t="s">
        <v>127</v>
      </c>
      <c r="D55" s="192"/>
      <c r="E55" s="122" t="s">
        <v>128</v>
      </c>
      <c r="F55" s="143" t="s">
        <v>78</v>
      </c>
      <c r="G55" s="149">
        <v>7598</v>
      </c>
      <c r="H55" s="145"/>
      <c r="I55" s="146"/>
      <c r="J55" s="146"/>
      <c r="K55" s="147"/>
      <c r="L55" s="146"/>
      <c r="M55" s="88">
        <v>0</v>
      </c>
      <c r="N55" s="32">
        <f t="shared" si="0"/>
        <v>0</v>
      </c>
      <c r="P55" s="76">
        <v>7598</v>
      </c>
      <c r="R55"/>
    </row>
    <row r="56" spans="1:18" ht="16.2" x14ac:dyDescent="0.3">
      <c r="A56" s="6"/>
      <c r="B56" s="143">
        <v>48</v>
      </c>
      <c r="C56" s="191" t="s">
        <v>129</v>
      </c>
      <c r="D56" s="192"/>
      <c r="E56" s="122" t="s">
        <v>130</v>
      </c>
      <c r="F56" s="143" t="s">
        <v>78</v>
      </c>
      <c r="G56" s="149">
        <v>7598</v>
      </c>
      <c r="H56" s="145"/>
      <c r="I56" s="146"/>
      <c r="J56" s="146"/>
      <c r="K56" s="147"/>
      <c r="L56" s="146"/>
      <c r="M56" s="88">
        <v>0</v>
      </c>
      <c r="N56" s="32">
        <f t="shared" si="0"/>
        <v>0</v>
      </c>
      <c r="P56" s="76">
        <v>7598</v>
      </c>
      <c r="R56"/>
    </row>
    <row r="57" spans="1:18" ht="16.2" x14ac:dyDescent="0.3">
      <c r="A57" s="6"/>
      <c r="B57" s="142">
        <v>49</v>
      </c>
      <c r="C57" s="191" t="s">
        <v>131</v>
      </c>
      <c r="D57" s="192"/>
      <c r="E57" s="122" t="s">
        <v>132</v>
      </c>
      <c r="F57" s="143" t="s">
        <v>78</v>
      </c>
      <c r="G57" s="149">
        <v>7598</v>
      </c>
      <c r="H57" s="145"/>
      <c r="I57" s="146"/>
      <c r="J57" s="146"/>
      <c r="K57" s="147"/>
      <c r="L57" s="146"/>
      <c r="M57" s="88">
        <v>0</v>
      </c>
      <c r="N57" s="32">
        <f t="shared" si="0"/>
        <v>0</v>
      </c>
      <c r="P57" s="76">
        <v>7598</v>
      </c>
      <c r="R57"/>
    </row>
    <row r="58" spans="1:18" ht="16.2" x14ac:dyDescent="0.3">
      <c r="A58" s="6"/>
      <c r="B58" s="143">
        <v>50</v>
      </c>
      <c r="C58" s="191" t="s">
        <v>133</v>
      </c>
      <c r="D58" s="192"/>
      <c r="E58" s="122" t="s">
        <v>134</v>
      </c>
      <c r="F58" s="143" t="s">
        <v>78</v>
      </c>
      <c r="G58" s="149">
        <v>7598</v>
      </c>
      <c r="H58" s="145"/>
      <c r="I58" s="146"/>
      <c r="J58" s="146"/>
      <c r="K58" s="147"/>
      <c r="L58" s="146"/>
      <c r="M58" s="88">
        <v>0</v>
      </c>
      <c r="N58" s="32">
        <f t="shared" si="0"/>
        <v>0</v>
      </c>
      <c r="P58" s="76">
        <v>7598</v>
      </c>
      <c r="R58"/>
    </row>
    <row r="59" spans="1:18" ht="16.2" x14ac:dyDescent="0.3">
      <c r="A59" s="6"/>
      <c r="B59" s="142">
        <v>51</v>
      </c>
      <c r="C59" s="191" t="s">
        <v>135</v>
      </c>
      <c r="D59" s="192"/>
      <c r="E59" s="122" t="s">
        <v>136</v>
      </c>
      <c r="F59" s="143" t="s">
        <v>78</v>
      </c>
      <c r="G59" s="149">
        <v>7598</v>
      </c>
      <c r="H59" s="145"/>
      <c r="I59" s="146"/>
      <c r="J59" s="146"/>
      <c r="K59" s="147"/>
      <c r="L59" s="146"/>
      <c r="M59" s="88">
        <v>0</v>
      </c>
      <c r="N59" s="32">
        <f t="shared" si="0"/>
        <v>0</v>
      </c>
      <c r="P59" s="76">
        <v>7598</v>
      </c>
      <c r="R59"/>
    </row>
    <row r="60" spans="1:18" ht="16.2" x14ac:dyDescent="0.3">
      <c r="A60" s="6"/>
      <c r="B60" s="143">
        <v>52</v>
      </c>
      <c r="C60" s="191" t="s">
        <v>137</v>
      </c>
      <c r="D60" s="192"/>
      <c r="E60" s="122" t="s">
        <v>138</v>
      </c>
      <c r="F60" s="143" t="s">
        <v>78</v>
      </c>
      <c r="G60" s="149">
        <v>7598</v>
      </c>
      <c r="H60" s="145"/>
      <c r="I60" s="146"/>
      <c r="J60" s="146"/>
      <c r="K60" s="147"/>
      <c r="L60" s="146"/>
      <c r="M60" s="88">
        <v>0</v>
      </c>
      <c r="N60" s="32">
        <f t="shared" si="0"/>
        <v>0</v>
      </c>
      <c r="P60" s="76">
        <v>7598</v>
      </c>
      <c r="R60"/>
    </row>
    <row r="61" spans="1:18" ht="16.2" x14ac:dyDescent="0.3">
      <c r="A61" s="6"/>
      <c r="B61" s="142">
        <v>53</v>
      </c>
      <c r="C61" s="191" t="s">
        <v>139</v>
      </c>
      <c r="D61" s="192"/>
      <c r="E61" s="122" t="s">
        <v>140</v>
      </c>
      <c r="F61" s="143" t="s">
        <v>78</v>
      </c>
      <c r="G61" s="149">
        <v>7598</v>
      </c>
      <c r="H61" s="145"/>
      <c r="I61" s="146"/>
      <c r="J61" s="146"/>
      <c r="K61" s="147"/>
      <c r="L61" s="146"/>
      <c r="M61" s="88">
        <v>0</v>
      </c>
      <c r="N61" s="32">
        <f t="shared" si="0"/>
        <v>0</v>
      </c>
      <c r="P61" s="76">
        <v>7598</v>
      </c>
      <c r="R61"/>
    </row>
    <row r="62" spans="1:18" ht="16.2" x14ac:dyDescent="0.3">
      <c r="A62" s="6"/>
      <c r="B62" s="143">
        <v>54</v>
      </c>
      <c r="C62" s="191" t="s">
        <v>141</v>
      </c>
      <c r="D62" s="192"/>
      <c r="E62" s="122" t="s">
        <v>142</v>
      </c>
      <c r="F62" s="143" t="s">
        <v>141</v>
      </c>
      <c r="G62" s="144">
        <v>2517</v>
      </c>
      <c r="H62" s="145"/>
      <c r="I62" s="146"/>
      <c r="J62" s="146"/>
      <c r="K62" s="147"/>
      <c r="L62" s="146"/>
      <c r="M62" s="88">
        <v>0</v>
      </c>
      <c r="N62" s="32">
        <f t="shared" si="0"/>
        <v>0</v>
      </c>
      <c r="P62" s="76">
        <v>2517</v>
      </c>
      <c r="R62"/>
    </row>
    <row r="63" spans="1:18" ht="16.2" x14ac:dyDescent="0.3">
      <c r="A63" s="6"/>
      <c r="B63" s="142">
        <v>55</v>
      </c>
      <c r="C63" s="191" t="s">
        <v>143</v>
      </c>
      <c r="D63" s="192"/>
      <c r="E63" s="122" t="s">
        <v>144</v>
      </c>
      <c r="F63" s="143" t="s">
        <v>145</v>
      </c>
      <c r="G63" s="144">
        <v>261</v>
      </c>
      <c r="H63" s="145"/>
      <c r="I63" s="146"/>
      <c r="J63" s="146"/>
      <c r="K63" s="147"/>
      <c r="L63" s="146"/>
      <c r="M63" s="88">
        <v>0</v>
      </c>
      <c r="N63" s="32">
        <f t="shared" si="0"/>
        <v>0</v>
      </c>
      <c r="P63" s="76">
        <v>261</v>
      </c>
      <c r="R63"/>
    </row>
    <row r="64" spans="1:18" ht="16.2" x14ac:dyDescent="0.3">
      <c r="A64" s="6"/>
      <c r="B64" s="143">
        <v>56</v>
      </c>
      <c r="C64" s="191" t="s">
        <v>146</v>
      </c>
      <c r="D64" s="192"/>
      <c r="E64" s="122" t="s">
        <v>147</v>
      </c>
      <c r="F64" s="143" t="s">
        <v>146</v>
      </c>
      <c r="G64" s="144">
        <v>1849</v>
      </c>
      <c r="H64" s="145"/>
      <c r="I64" s="146"/>
      <c r="J64" s="146"/>
      <c r="K64" s="147"/>
      <c r="L64" s="146"/>
      <c r="M64" s="88">
        <v>0</v>
      </c>
      <c r="N64" s="32">
        <f t="shared" si="0"/>
        <v>0</v>
      </c>
      <c r="P64" s="76">
        <v>1849</v>
      </c>
      <c r="R64"/>
    </row>
    <row r="65" spans="1:18" ht="16.2" x14ac:dyDescent="0.3">
      <c r="A65" s="6"/>
      <c r="B65" s="142">
        <v>57</v>
      </c>
      <c r="C65" s="191" t="s">
        <v>148</v>
      </c>
      <c r="D65" s="192"/>
      <c r="E65" s="122" t="s">
        <v>149</v>
      </c>
      <c r="F65" s="143" t="s">
        <v>150</v>
      </c>
      <c r="G65" s="144">
        <v>643</v>
      </c>
      <c r="H65" s="145"/>
      <c r="I65" s="146"/>
      <c r="J65" s="146"/>
      <c r="K65" s="147"/>
      <c r="L65" s="146"/>
      <c r="M65" s="88">
        <v>0</v>
      </c>
      <c r="N65" s="32">
        <f t="shared" si="0"/>
        <v>0</v>
      </c>
      <c r="P65" s="76">
        <v>643</v>
      </c>
      <c r="R65"/>
    </row>
    <row r="66" spans="1:18" ht="16.2" x14ac:dyDescent="0.3">
      <c r="A66" s="6"/>
      <c r="B66" s="143">
        <v>58</v>
      </c>
      <c r="C66" s="191" t="s">
        <v>151</v>
      </c>
      <c r="D66" s="192"/>
      <c r="E66" s="122" t="s">
        <v>152</v>
      </c>
      <c r="F66" s="143" t="s">
        <v>65</v>
      </c>
      <c r="G66" s="144">
        <v>678</v>
      </c>
      <c r="H66" s="145"/>
      <c r="I66" s="146"/>
      <c r="J66" s="146"/>
      <c r="K66" s="147"/>
      <c r="L66" s="146"/>
      <c r="M66" s="88">
        <v>0</v>
      </c>
      <c r="N66" s="32">
        <f t="shared" si="0"/>
        <v>0</v>
      </c>
      <c r="P66" s="76">
        <v>678</v>
      </c>
      <c r="R66"/>
    </row>
    <row r="67" spans="1:18" ht="16.2" x14ac:dyDescent="0.3">
      <c r="A67" s="6"/>
      <c r="B67" s="142">
        <v>59</v>
      </c>
      <c r="C67" s="191" t="s">
        <v>153</v>
      </c>
      <c r="D67" s="192"/>
      <c r="E67" s="122" t="s">
        <v>154</v>
      </c>
      <c r="F67" s="143" t="s">
        <v>65</v>
      </c>
      <c r="G67" s="144">
        <v>678</v>
      </c>
      <c r="H67" s="145"/>
      <c r="I67" s="146"/>
      <c r="J67" s="146"/>
      <c r="K67" s="147"/>
      <c r="L67" s="146"/>
      <c r="M67" s="88">
        <v>0</v>
      </c>
      <c r="N67" s="32">
        <f t="shared" si="0"/>
        <v>0</v>
      </c>
      <c r="P67" s="76">
        <v>678</v>
      </c>
      <c r="R67"/>
    </row>
    <row r="68" spans="1:18" ht="16.2" x14ac:dyDescent="0.3">
      <c r="A68" s="6"/>
      <c r="B68" s="143">
        <v>60</v>
      </c>
      <c r="C68" s="191" t="s">
        <v>155</v>
      </c>
      <c r="D68" s="192"/>
      <c r="E68" s="122" t="s">
        <v>156</v>
      </c>
      <c r="F68" s="143" t="s">
        <v>65</v>
      </c>
      <c r="G68" s="164" t="s">
        <v>157</v>
      </c>
      <c r="H68" s="163"/>
      <c r="I68" s="88">
        <v>0</v>
      </c>
      <c r="J68" s="146"/>
      <c r="K68" s="147"/>
      <c r="L68" s="146"/>
      <c r="M68" s="88">
        <v>0</v>
      </c>
      <c r="N68" s="32">
        <f t="shared" si="0"/>
        <v>0</v>
      </c>
      <c r="P68" s="76">
        <v>678</v>
      </c>
      <c r="Q68" s="76">
        <v>309</v>
      </c>
      <c r="R68"/>
    </row>
    <row r="69" spans="1:18" ht="16.2" x14ac:dyDescent="0.3">
      <c r="A69" s="6"/>
      <c r="B69" s="142">
        <v>61</v>
      </c>
      <c r="C69" s="191" t="s">
        <v>158</v>
      </c>
      <c r="D69" s="192"/>
      <c r="E69" s="122" t="s">
        <v>159</v>
      </c>
      <c r="F69" s="143" t="s">
        <v>160</v>
      </c>
      <c r="G69" s="144" t="s">
        <v>161</v>
      </c>
      <c r="H69" s="84">
        <v>0</v>
      </c>
      <c r="I69" s="143"/>
      <c r="J69" s="146"/>
      <c r="K69" s="147"/>
      <c r="L69" s="146"/>
      <c r="M69" s="88">
        <v>0</v>
      </c>
      <c r="N69" s="32">
        <f t="shared" si="0"/>
        <v>0</v>
      </c>
      <c r="P69" s="76">
        <v>486</v>
      </c>
      <c r="Q69" s="76">
        <v>0</v>
      </c>
      <c r="R69"/>
    </row>
    <row r="70" spans="1:18" ht="16.2" x14ac:dyDescent="0.3">
      <c r="A70" s="6"/>
      <c r="B70" s="143">
        <v>62</v>
      </c>
      <c r="C70" s="191" t="s">
        <v>162</v>
      </c>
      <c r="D70" s="192"/>
      <c r="E70" s="122" t="s">
        <v>163</v>
      </c>
      <c r="F70" s="143" t="s">
        <v>160</v>
      </c>
      <c r="G70" s="144" t="s">
        <v>164</v>
      </c>
      <c r="H70" s="145"/>
      <c r="I70" s="146"/>
      <c r="J70" s="146"/>
      <c r="K70" s="147"/>
      <c r="L70" s="146"/>
      <c r="M70" s="88">
        <v>0</v>
      </c>
      <c r="N70" s="32">
        <f t="shared" si="0"/>
        <v>0</v>
      </c>
      <c r="P70" s="76">
        <v>487</v>
      </c>
      <c r="Q70" s="76">
        <v>0</v>
      </c>
      <c r="R70"/>
    </row>
    <row r="71" spans="1:18" ht="16.2" x14ac:dyDescent="0.3">
      <c r="A71" s="6"/>
      <c r="B71" s="142">
        <v>63</v>
      </c>
      <c r="C71" s="191" t="s">
        <v>165</v>
      </c>
      <c r="D71" s="192"/>
      <c r="E71" s="122" t="s">
        <v>166</v>
      </c>
      <c r="F71" s="143" t="s">
        <v>145</v>
      </c>
      <c r="G71" s="144">
        <v>261</v>
      </c>
      <c r="H71" s="145"/>
      <c r="I71" s="146"/>
      <c r="J71" s="146"/>
      <c r="K71" s="147"/>
      <c r="L71" s="143"/>
      <c r="M71" s="88">
        <v>0</v>
      </c>
      <c r="N71" s="32">
        <f t="shared" si="0"/>
        <v>0</v>
      </c>
      <c r="P71" s="76">
        <v>261</v>
      </c>
      <c r="R71"/>
    </row>
    <row r="72" spans="1:18" ht="16.2" x14ac:dyDescent="0.3">
      <c r="A72" s="6"/>
      <c r="B72" s="143">
        <v>64</v>
      </c>
      <c r="C72" s="191" t="s">
        <v>167</v>
      </c>
      <c r="D72" s="192"/>
      <c r="E72" s="122" t="s">
        <v>168</v>
      </c>
      <c r="F72" s="143" t="s">
        <v>167</v>
      </c>
      <c r="G72" s="144" t="s">
        <v>169</v>
      </c>
      <c r="H72" s="145"/>
      <c r="I72" s="146"/>
      <c r="J72" s="146"/>
      <c r="K72" s="147"/>
      <c r="L72" s="88">
        <v>0</v>
      </c>
      <c r="M72" s="88">
        <v>0</v>
      </c>
      <c r="N72" s="32">
        <f t="shared" si="0"/>
        <v>0</v>
      </c>
      <c r="P72" s="76">
        <v>209</v>
      </c>
      <c r="Q72" s="76">
        <v>504</v>
      </c>
      <c r="R72"/>
    </row>
    <row r="73" spans="1:18" ht="16.2" x14ac:dyDescent="0.3">
      <c r="A73" s="6"/>
      <c r="B73" s="142">
        <v>65</v>
      </c>
      <c r="C73" s="191" t="s">
        <v>170</v>
      </c>
      <c r="D73" s="192"/>
      <c r="E73" s="122" t="s">
        <v>171</v>
      </c>
      <c r="F73" s="165" t="s">
        <v>65</v>
      </c>
      <c r="G73" s="144">
        <v>678</v>
      </c>
      <c r="H73" s="145"/>
      <c r="I73" s="146"/>
      <c r="J73" s="146"/>
      <c r="K73" s="147"/>
      <c r="L73" s="146"/>
      <c r="M73" s="88">
        <v>0</v>
      </c>
      <c r="N73" s="32">
        <f t="shared" ref="N73:N128" si="1">M73*P73+Q73*(H73+I73+J73+K73+L73)</f>
        <v>0</v>
      </c>
      <c r="P73" s="76">
        <v>678</v>
      </c>
      <c r="R73"/>
    </row>
    <row r="74" spans="1:18" ht="16.2" x14ac:dyDescent="0.3">
      <c r="A74" s="6"/>
      <c r="B74" s="143">
        <v>66</v>
      </c>
      <c r="C74" s="191" t="s">
        <v>172</v>
      </c>
      <c r="D74" s="192"/>
      <c r="E74" s="122" t="s">
        <v>173</v>
      </c>
      <c r="F74" s="143" t="s">
        <v>28</v>
      </c>
      <c r="G74" s="144">
        <v>410</v>
      </c>
      <c r="H74" s="145"/>
      <c r="I74" s="146"/>
      <c r="J74" s="146"/>
      <c r="K74" s="147"/>
      <c r="L74" s="146"/>
      <c r="M74" s="88">
        <v>0</v>
      </c>
      <c r="N74" s="32">
        <f t="shared" si="1"/>
        <v>0</v>
      </c>
      <c r="P74" s="76">
        <v>410</v>
      </c>
      <c r="R74"/>
    </row>
    <row r="75" spans="1:18" ht="16.2" x14ac:dyDescent="0.3">
      <c r="A75" s="6"/>
      <c r="B75" s="142">
        <v>67</v>
      </c>
      <c r="C75" s="191" t="s">
        <v>174</v>
      </c>
      <c r="D75" s="192"/>
      <c r="E75" s="122" t="s">
        <v>175</v>
      </c>
      <c r="F75" s="143" t="s">
        <v>28</v>
      </c>
      <c r="G75" s="144">
        <v>410</v>
      </c>
      <c r="H75" s="145"/>
      <c r="I75" s="146"/>
      <c r="J75" s="146"/>
      <c r="K75" s="147"/>
      <c r="L75" s="146"/>
      <c r="M75" s="88">
        <v>0</v>
      </c>
      <c r="N75" s="32">
        <f t="shared" si="1"/>
        <v>0</v>
      </c>
      <c r="P75" s="76">
        <v>410</v>
      </c>
      <c r="R75"/>
    </row>
    <row r="76" spans="1:18" ht="16.2" x14ac:dyDescent="0.3">
      <c r="A76" s="6"/>
      <c r="B76" s="143">
        <v>68</v>
      </c>
      <c r="C76" s="191" t="s">
        <v>176</v>
      </c>
      <c r="D76" s="192"/>
      <c r="E76" s="122" t="s">
        <v>177</v>
      </c>
      <c r="F76" s="143" t="s">
        <v>28</v>
      </c>
      <c r="G76" s="144">
        <v>410</v>
      </c>
      <c r="H76" s="145"/>
      <c r="I76" s="146"/>
      <c r="J76" s="146"/>
      <c r="K76" s="147"/>
      <c r="L76" s="146"/>
      <c r="M76" s="88">
        <v>0</v>
      </c>
      <c r="N76" s="32">
        <f t="shared" si="1"/>
        <v>0</v>
      </c>
      <c r="P76" s="76">
        <v>410</v>
      </c>
      <c r="R76"/>
    </row>
    <row r="77" spans="1:18" ht="16.2" x14ac:dyDescent="0.3">
      <c r="A77" s="6"/>
      <c r="B77" s="142">
        <v>69</v>
      </c>
      <c r="C77" s="191" t="s">
        <v>178</v>
      </c>
      <c r="D77" s="192"/>
      <c r="E77" s="122" t="s">
        <v>179</v>
      </c>
      <c r="F77" s="143" t="s">
        <v>65</v>
      </c>
      <c r="G77" s="144">
        <v>678</v>
      </c>
      <c r="H77" s="145"/>
      <c r="I77" s="146"/>
      <c r="J77" s="146"/>
      <c r="K77" s="147"/>
      <c r="L77" s="146"/>
      <c r="M77" s="88">
        <v>0</v>
      </c>
      <c r="N77" s="32">
        <f t="shared" si="1"/>
        <v>0</v>
      </c>
      <c r="P77" s="76">
        <v>678</v>
      </c>
      <c r="R77"/>
    </row>
    <row r="78" spans="1:18" ht="16.2" x14ac:dyDescent="0.3">
      <c r="A78" s="6"/>
      <c r="B78" s="143">
        <v>70</v>
      </c>
      <c r="C78" s="191" t="s">
        <v>180</v>
      </c>
      <c r="D78" s="192"/>
      <c r="E78" s="122" t="s">
        <v>181</v>
      </c>
      <c r="F78" s="143" t="s">
        <v>145</v>
      </c>
      <c r="G78" s="144">
        <v>261</v>
      </c>
      <c r="H78" s="145"/>
      <c r="I78" s="146"/>
      <c r="J78" s="146"/>
      <c r="K78" s="147"/>
      <c r="L78" s="146"/>
      <c r="M78" s="88">
        <v>0</v>
      </c>
      <c r="N78" s="32">
        <f t="shared" si="1"/>
        <v>0</v>
      </c>
      <c r="P78" s="76">
        <v>261</v>
      </c>
      <c r="R78"/>
    </row>
    <row r="79" spans="1:18" ht="16.2" x14ac:dyDescent="0.3">
      <c r="A79" s="6"/>
      <c r="B79" s="142">
        <v>71</v>
      </c>
      <c r="C79" s="191" t="s">
        <v>182</v>
      </c>
      <c r="D79" s="192"/>
      <c r="E79" s="122" t="s">
        <v>183</v>
      </c>
      <c r="F79" s="143" t="s">
        <v>160</v>
      </c>
      <c r="G79" s="144">
        <v>486</v>
      </c>
      <c r="H79" s="145"/>
      <c r="I79" s="146"/>
      <c r="J79" s="146"/>
      <c r="K79" s="147"/>
      <c r="L79" s="146"/>
      <c r="M79" s="88">
        <v>0</v>
      </c>
      <c r="N79" s="32">
        <f t="shared" si="1"/>
        <v>0</v>
      </c>
      <c r="P79" s="76">
        <v>486</v>
      </c>
      <c r="R79"/>
    </row>
    <row r="80" spans="1:18" ht="16.2" x14ac:dyDescent="0.3">
      <c r="A80" s="6"/>
      <c r="B80" s="143">
        <v>72</v>
      </c>
      <c r="C80" s="191" t="s">
        <v>184</v>
      </c>
      <c r="D80" s="192"/>
      <c r="E80" s="122" t="s">
        <v>185</v>
      </c>
      <c r="F80" s="143" t="s">
        <v>160</v>
      </c>
      <c r="G80" s="144">
        <v>486</v>
      </c>
      <c r="H80" s="145"/>
      <c r="I80" s="146"/>
      <c r="J80" s="146"/>
      <c r="K80" s="147"/>
      <c r="L80" s="146"/>
      <c r="M80" s="88">
        <v>0</v>
      </c>
      <c r="N80" s="32">
        <f t="shared" si="1"/>
        <v>0</v>
      </c>
      <c r="P80" s="76">
        <v>486</v>
      </c>
      <c r="R80"/>
    </row>
    <row r="81" spans="1:18" ht="15.75" customHeight="1" x14ac:dyDescent="0.3">
      <c r="A81" s="6"/>
      <c r="B81" s="142">
        <v>73</v>
      </c>
      <c r="C81" s="193" t="s">
        <v>186</v>
      </c>
      <c r="D81" s="194"/>
      <c r="E81" s="122" t="s">
        <v>187</v>
      </c>
      <c r="F81" s="143" t="s">
        <v>160</v>
      </c>
      <c r="G81" s="144">
        <v>486</v>
      </c>
      <c r="H81" s="145"/>
      <c r="I81" s="146"/>
      <c r="J81" s="146"/>
      <c r="K81" s="147"/>
      <c r="L81" s="146"/>
      <c r="M81" s="88">
        <v>0</v>
      </c>
      <c r="N81" s="32">
        <f t="shared" si="1"/>
        <v>0</v>
      </c>
      <c r="P81" s="76">
        <v>486</v>
      </c>
      <c r="R81"/>
    </row>
    <row r="82" spans="1:18" ht="15.75" customHeight="1" x14ac:dyDescent="0.3">
      <c r="A82" s="6"/>
      <c r="B82" s="143">
        <v>74</v>
      </c>
      <c r="C82" s="191" t="s">
        <v>188</v>
      </c>
      <c r="D82" s="192"/>
      <c r="E82" s="122" t="s">
        <v>189</v>
      </c>
      <c r="F82" s="143" t="s">
        <v>160</v>
      </c>
      <c r="G82" s="144">
        <v>486</v>
      </c>
      <c r="H82" s="145"/>
      <c r="I82" s="146"/>
      <c r="J82" s="146"/>
      <c r="K82" s="147"/>
      <c r="L82" s="146"/>
      <c r="M82" s="88">
        <v>0</v>
      </c>
      <c r="N82" s="32">
        <f t="shared" si="1"/>
        <v>0</v>
      </c>
      <c r="P82" s="76">
        <v>486</v>
      </c>
      <c r="R82"/>
    </row>
    <row r="83" spans="1:18" ht="15.75" customHeight="1" x14ac:dyDescent="0.3">
      <c r="A83" s="6"/>
      <c r="B83" s="142">
        <v>75</v>
      </c>
      <c r="C83" s="193" t="s">
        <v>190</v>
      </c>
      <c r="D83" s="194"/>
      <c r="E83" s="122" t="s">
        <v>191</v>
      </c>
      <c r="F83" s="143" t="s">
        <v>160</v>
      </c>
      <c r="G83" s="144">
        <v>486</v>
      </c>
      <c r="H83" s="145"/>
      <c r="I83" s="146"/>
      <c r="J83" s="146"/>
      <c r="K83" s="147"/>
      <c r="L83" s="146"/>
      <c r="M83" s="88">
        <v>0</v>
      </c>
      <c r="N83" s="32">
        <f t="shared" si="1"/>
        <v>0</v>
      </c>
      <c r="P83" s="76">
        <v>486</v>
      </c>
      <c r="R83"/>
    </row>
    <row r="84" spans="1:18" ht="15.75" customHeight="1" x14ac:dyDescent="0.3">
      <c r="A84" s="6"/>
      <c r="B84" s="143">
        <v>76</v>
      </c>
      <c r="C84" s="193" t="s">
        <v>192</v>
      </c>
      <c r="D84" s="194"/>
      <c r="E84" s="122" t="s">
        <v>193</v>
      </c>
      <c r="F84" s="143" t="s">
        <v>28</v>
      </c>
      <c r="G84" s="144">
        <v>410</v>
      </c>
      <c r="H84" s="145"/>
      <c r="I84" s="146"/>
      <c r="J84" s="146"/>
      <c r="K84" s="147"/>
      <c r="L84" s="146"/>
      <c r="M84" s="88">
        <v>0</v>
      </c>
      <c r="N84" s="32">
        <f t="shared" si="1"/>
        <v>0</v>
      </c>
      <c r="P84" s="76">
        <v>410</v>
      </c>
      <c r="R84"/>
    </row>
    <row r="85" spans="1:18" ht="15.75" customHeight="1" x14ac:dyDescent="0.3">
      <c r="A85" s="6"/>
      <c r="B85" s="142">
        <v>77</v>
      </c>
      <c r="C85" s="193" t="s">
        <v>194</v>
      </c>
      <c r="D85" s="194"/>
      <c r="E85" s="122" t="s">
        <v>195</v>
      </c>
      <c r="F85" s="143" t="s">
        <v>196</v>
      </c>
      <c r="G85" s="144">
        <v>0</v>
      </c>
      <c r="H85" s="145"/>
      <c r="I85" s="146"/>
      <c r="J85" s="146"/>
      <c r="K85" s="147"/>
      <c r="L85" s="146"/>
      <c r="M85" s="88">
        <v>0</v>
      </c>
      <c r="N85" s="32">
        <f t="shared" si="1"/>
        <v>0</v>
      </c>
      <c r="P85" s="76">
        <v>0</v>
      </c>
      <c r="R85"/>
    </row>
    <row r="86" spans="1:18" ht="30" customHeight="1" x14ac:dyDescent="0.3">
      <c r="A86" s="6"/>
      <c r="B86" s="143">
        <v>78</v>
      </c>
      <c r="C86" s="193" t="s">
        <v>197</v>
      </c>
      <c r="D86" s="194"/>
      <c r="E86" s="122" t="s">
        <v>198</v>
      </c>
      <c r="F86" s="143" t="s">
        <v>199</v>
      </c>
      <c r="G86" s="144">
        <v>0</v>
      </c>
      <c r="H86" s="145"/>
      <c r="I86" s="146"/>
      <c r="J86" s="146"/>
      <c r="K86" s="147"/>
      <c r="L86" s="146"/>
      <c r="M86" s="88">
        <v>0</v>
      </c>
      <c r="N86" s="32">
        <f t="shared" si="1"/>
        <v>0</v>
      </c>
      <c r="P86" s="76">
        <v>0</v>
      </c>
      <c r="R86"/>
    </row>
    <row r="87" spans="1:18" ht="16.2" x14ac:dyDescent="0.3">
      <c r="A87" s="6"/>
      <c r="B87" s="142">
        <v>79</v>
      </c>
      <c r="C87" s="193" t="s">
        <v>200</v>
      </c>
      <c r="D87" s="194"/>
      <c r="E87" s="122" t="s">
        <v>201</v>
      </c>
      <c r="F87" s="143" t="s">
        <v>28</v>
      </c>
      <c r="G87" s="144">
        <v>410</v>
      </c>
      <c r="H87" s="145"/>
      <c r="I87" s="146"/>
      <c r="J87" s="146"/>
      <c r="K87" s="147"/>
      <c r="L87" s="146"/>
      <c r="M87" s="88">
        <v>0</v>
      </c>
      <c r="N87" s="32">
        <f t="shared" si="1"/>
        <v>0</v>
      </c>
      <c r="P87" s="76">
        <v>410</v>
      </c>
      <c r="R87"/>
    </row>
    <row r="88" spans="1:18" ht="15.75" customHeight="1" x14ac:dyDescent="0.3">
      <c r="A88" s="6"/>
      <c r="B88" s="143">
        <v>80</v>
      </c>
      <c r="C88" s="193" t="s">
        <v>202</v>
      </c>
      <c r="D88" s="194"/>
      <c r="E88" s="122" t="s">
        <v>203</v>
      </c>
      <c r="F88" s="143" t="s">
        <v>204</v>
      </c>
      <c r="G88" s="144">
        <v>291</v>
      </c>
      <c r="H88" s="145"/>
      <c r="I88" s="146"/>
      <c r="J88" s="146"/>
      <c r="K88" s="147"/>
      <c r="L88" s="146"/>
      <c r="M88" s="88">
        <v>0</v>
      </c>
      <c r="N88" s="32">
        <f t="shared" si="1"/>
        <v>0</v>
      </c>
      <c r="P88" s="76">
        <v>291</v>
      </c>
      <c r="R88"/>
    </row>
    <row r="89" spans="1:18" ht="15.75" customHeight="1" x14ac:dyDescent="0.3">
      <c r="A89" s="6"/>
      <c r="B89" s="142">
        <v>81</v>
      </c>
      <c r="C89" s="193" t="s">
        <v>205</v>
      </c>
      <c r="D89" s="194"/>
      <c r="E89" s="122" t="s">
        <v>206</v>
      </c>
      <c r="F89" s="143" t="s">
        <v>71</v>
      </c>
      <c r="G89" s="144">
        <v>42528</v>
      </c>
      <c r="H89" s="145"/>
      <c r="I89" s="146"/>
      <c r="J89" s="146"/>
      <c r="K89" s="147"/>
      <c r="L89" s="146"/>
      <c r="M89" s="88">
        <v>0</v>
      </c>
      <c r="N89" s="32">
        <f t="shared" si="1"/>
        <v>0</v>
      </c>
      <c r="P89" s="76">
        <v>42528</v>
      </c>
      <c r="R89"/>
    </row>
    <row r="90" spans="1:18" ht="15.75" customHeight="1" x14ac:dyDescent="0.3">
      <c r="A90" s="6"/>
      <c r="B90" s="143">
        <v>82</v>
      </c>
      <c r="C90" s="193" t="s">
        <v>205</v>
      </c>
      <c r="D90" s="194"/>
      <c r="E90" s="122" t="s">
        <v>207</v>
      </c>
      <c r="F90" s="143" t="s">
        <v>71</v>
      </c>
      <c r="G90" s="144">
        <v>42528</v>
      </c>
      <c r="H90" s="145"/>
      <c r="I90" s="146"/>
      <c r="J90" s="146"/>
      <c r="K90" s="147"/>
      <c r="L90" s="146"/>
      <c r="M90" s="88">
        <v>0</v>
      </c>
      <c r="N90" s="32">
        <f t="shared" si="1"/>
        <v>0</v>
      </c>
      <c r="P90" s="76">
        <v>42528</v>
      </c>
      <c r="R90"/>
    </row>
    <row r="91" spans="1:18" ht="45" customHeight="1" x14ac:dyDescent="0.3">
      <c r="A91" s="6"/>
      <c r="B91" s="142">
        <v>83</v>
      </c>
      <c r="C91" s="193" t="s">
        <v>205</v>
      </c>
      <c r="D91" s="194"/>
      <c r="E91" s="122" t="s">
        <v>208</v>
      </c>
      <c r="F91" s="143" t="s">
        <v>39</v>
      </c>
      <c r="G91" s="144">
        <v>777</v>
      </c>
      <c r="H91" s="145"/>
      <c r="I91" s="146"/>
      <c r="J91" s="146"/>
      <c r="K91" s="147"/>
      <c r="L91" s="146"/>
      <c r="M91" s="88">
        <v>0</v>
      </c>
      <c r="N91" s="32">
        <f t="shared" si="1"/>
        <v>0</v>
      </c>
      <c r="P91" s="76">
        <v>777</v>
      </c>
      <c r="R91"/>
    </row>
    <row r="92" spans="1:18" ht="16.5" customHeight="1" x14ac:dyDescent="0.3">
      <c r="A92" s="6"/>
      <c r="B92" s="143">
        <v>84</v>
      </c>
      <c r="C92" s="193"/>
      <c r="D92" s="194"/>
      <c r="E92" s="122" t="s">
        <v>209</v>
      </c>
      <c r="F92" s="143" t="s">
        <v>39</v>
      </c>
      <c r="G92" s="144">
        <v>777</v>
      </c>
      <c r="H92" s="145"/>
      <c r="I92" s="146"/>
      <c r="J92" s="146"/>
      <c r="K92" s="147"/>
      <c r="L92" s="146"/>
      <c r="M92" s="88">
        <v>0</v>
      </c>
      <c r="N92" s="32">
        <f t="shared" si="1"/>
        <v>0</v>
      </c>
      <c r="P92" s="76">
        <v>777</v>
      </c>
      <c r="R92"/>
    </row>
    <row r="93" spans="1:18" ht="16.8" thickBot="1" x14ac:dyDescent="0.35">
      <c r="A93" s="6"/>
      <c r="B93" s="150">
        <v>85</v>
      </c>
      <c r="C93" s="228"/>
      <c r="D93" s="229"/>
      <c r="E93" s="126" t="s">
        <v>210</v>
      </c>
      <c r="F93" s="93" t="s">
        <v>78</v>
      </c>
      <c r="G93" s="149">
        <v>7598</v>
      </c>
      <c r="H93" s="151"/>
      <c r="I93" s="152"/>
      <c r="J93" s="152"/>
      <c r="K93" s="153"/>
      <c r="L93" s="152"/>
      <c r="M93" s="91">
        <v>0</v>
      </c>
      <c r="N93" s="33">
        <f t="shared" si="1"/>
        <v>0</v>
      </c>
      <c r="P93" s="76">
        <v>7598</v>
      </c>
      <c r="Q93" s="76">
        <v>0</v>
      </c>
      <c r="R93"/>
    </row>
    <row r="94" spans="1:18" ht="16.8" thickBot="1" x14ac:dyDescent="0.35">
      <c r="A94" s="6"/>
      <c r="B94" s="166"/>
      <c r="C94" s="195" t="s">
        <v>211</v>
      </c>
      <c r="D94" s="196"/>
      <c r="E94" s="167"/>
      <c r="F94" s="155"/>
      <c r="G94" s="156" t="s">
        <v>8</v>
      </c>
      <c r="H94" s="157" t="s">
        <v>17</v>
      </c>
      <c r="I94" s="156" t="s">
        <v>18</v>
      </c>
      <c r="J94" s="156" t="s">
        <v>19</v>
      </c>
      <c r="K94" s="158" t="s">
        <v>20</v>
      </c>
      <c r="L94" s="156" t="s">
        <v>21</v>
      </c>
      <c r="M94" s="40" t="s">
        <v>22</v>
      </c>
      <c r="N94" s="40" t="s">
        <v>23</v>
      </c>
      <c r="R94"/>
    </row>
    <row r="95" spans="1:18" ht="16.2" x14ac:dyDescent="0.3">
      <c r="A95" s="6"/>
      <c r="B95" s="168">
        <v>1</v>
      </c>
      <c r="C95" s="213" t="s">
        <v>212</v>
      </c>
      <c r="D95" s="214"/>
      <c r="E95" s="160" t="s">
        <v>213</v>
      </c>
      <c r="F95" s="159" t="s">
        <v>214</v>
      </c>
      <c r="G95" s="169">
        <v>471</v>
      </c>
      <c r="H95" s="70"/>
      <c r="I95" s="161"/>
      <c r="J95" s="161"/>
      <c r="K95" s="162"/>
      <c r="L95" s="161"/>
      <c r="M95" s="92">
        <v>0</v>
      </c>
      <c r="N95" s="34">
        <f t="shared" si="1"/>
        <v>0</v>
      </c>
      <c r="P95" s="76">
        <v>471</v>
      </c>
      <c r="R95"/>
    </row>
    <row r="96" spans="1:18" x14ac:dyDescent="0.3">
      <c r="B96" s="143">
        <v>2</v>
      </c>
      <c r="C96" s="199" t="s">
        <v>215</v>
      </c>
      <c r="D96" s="200"/>
      <c r="E96" s="124" t="s">
        <v>216</v>
      </c>
      <c r="F96" s="143" t="s">
        <v>214</v>
      </c>
      <c r="G96" s="169">
        <v>471</v>
      </c>
      <c r="H96" s="145"/>
      <c r="I96" s="146"/>
      <c r="J96" s="146"/>
      <c r="K96" s="147"/>
      <c r="L96" s="146"/>
      <c r="M96" s="88">
        <v>0</v>
      </c>
      <c r="N96" s="32">
        <f t="shared" si="1"/>
        <v>0</v>
      </c>
      <c r="P96" s="76">
        <v>471</v>
      </c>
      <c r="R96"/>
    </row>
    <row r="97" spans="1:18" x14ac:dyDescent="0.3">
      <c r="B97" s="170">
        <v>3</v>
      </c>
      <c r="C97" s="199" t="s">
        <v>217</v>
      </c>
      <c r="D97" s="200"/>
      <c r="E97" s="124" t="s">
        <v>218</v>
      </c>
      <c r="F97" s="143" t="s">
        <v>214</v>
      </c>
      <c r="G97" s="169">
        <v>471</v>
      </c>
      <c r="H97" s="145"/>
      <c r="I97" s="146"/>
      <c r="J97" s="146"/>
      <c r="K97" s="147"/>
      <c r="L97" s="146"/>
      <c r="M97" s="88">
        <v>0</v>
      </c>
      <c r="N97" s="32">
        <f t="shared" si="1"/>
        <v>0</v>
      </c>
      <c r="P97" s="76">
        <v>471</v>
      </c>
      <c r="R97"/>
    </row>
    <row r="98" spans="1:18" ht="16.2" x14ac:dyDescent="0.3">
      <c r="A98" s="6"/>
      <c r="B98" s="143">
        <v>4</v>
      </c>
      <c r="C98" s="191" t="s">
        <v>219</v>
      </c>
      <c r="D98" s="192"/>
      <c r="E98" s="171" t="s">
        <v>220</v>
      </c>
      <c r="F98" s="143" t="s">
        <v>214</v>
      </c>
      <c r="G98" s="169">
        <v>471</v>
      </c>
      <c r="H98" s="145"/>
      <c r="I98" s="146"/>
      <c r="J98" s="146"/>
      <c r="K98" s="147"/>
      <c r="L98" s="146"/>
      <c r="M98" s="88">
        <v>0</v>
      </c>
      <c r="N98" s="32">
        <f t="shared" si="1"/>
        <v>0</v>
      </c>
      <c r="P98" s="76">
        <v>471</v>
      </c>
      <c r="R98"/>
    </row>
    <row r="99" spans="1:18" ht="16.2" x14ac:dyDescent="0.3">
      <c r="A99" s="6"/>
      <c r="B99" s="170">
        <v>5</v>
      </c>
      <c r="C99" s="191" t="s">
        <v>221</v>
      </c>
      <c r="D99" s="192"/>
      <c r="E99" s="122" t="s">
        <v>222</v>
      </c>
      <c r="F99" s="143" t="s">
        <v>214</v>
      </c>
      <c r="G99" s="169">
        <v>471</v>
      </c>
      <c r="H99" s="145"/>
      <c r="I99" s="146"/>
      <c r="J99" s="146"/>
      <c r="K99" s="147"/>
      <c r="L99" s="146"/>
      <c r="M99" s="88">
        <v>0</v>
      </c>
      <c r="N99" s="32">
        <f t="shared" si="1"/>
        <v>0</v>
      </c>
      <c r="P99" s="76">
        <v>471</v>
      </c>
      <c r="R99"/>
    </row>
    <row r="100" spans="1:18" x14ac:dyDescent="0.3">
      <c r="B100" s="143">
        <v>6</v>
      </c>
      <c r="C100" s="199" t="s">
        <v>223</v>
      </c>
      <c r="D100" s="200"/>
      <c r="E100" s="125" t="s">
        <v>224</v>
      </c>
      <c r="F100" s="143" t="s">
        <v>214</v>
      </c>
      <c r="G100" s="169">
        <v>471</v>
      </c>
      <c r="H100" s="145"/>
      <c r="I100" s="146"/>
      <c r="J100" s="146"/>
      <c r="K100" s="147"/>
      <c r="L100" s="146"/>
      <c r="M100" s="88">
        <v>0</v>
      </c>
      <c r="N100" s="32">
        <f t="shared" si="1"/>
        <v>0</v>
      </c>
      <c r="P100" s="76">
        <v>471</v>
      </c>
      <c r="R100"/>
    </row>
    <row r="101" spans="1:18" x14ac:dyDescent="0.3">
      <c r="B101" s="170">
        <v>7</v>
      </c>
      <c r="C101" s="199" t="s">
        <v>225</v>
      </c>
      <c r="D101" s="200"/>
      <c r="E101" s="125" t="s">
        <v>226</v>
      </c>
      <c r="F101" s="143" t="s">
        <v>214</v>
      </c>
      <c r="G101" s="169">
        <v>471</v>
      </c>
      <c r="H101" s="145"/>
      <c r="I101" s="146"/>
      <c r="J101" s="146"/>
      <c r="K101" s="147"/>
      <c r="L101" s="146"/>
      <c r="M101" s="88">
        <v>0</v>
      </c>
      <c r="N101" s="32">
        <f t="shared" si="1"/>
        <v>0</v>
      </c>
      <c r="P101" s="76">
        <v>471</v>
      </c>
      <c r="R101"/>
    </row>
    <row r="102" spans="1:18" ht="16.2" x14ac:dyDescent="0.3">
      <c r="A102" s="6"/>
      <c r="B102" s="143">
        <v>8</v>
      </c>
      <c r="C102" s="191" t="s">
        <v>227</v>
      </c>
      <c r="D102" s="192"/>
      <c r="E102" s="122" t="s">
        <v>228</v>
      </c>
      <c r="F102" s="143" t="s">
        <v>214</v>
      </c>
      <c r="G102" s="169">
        <v>471</v>
      </c>
      <c r="H102" s="145"/>
      <c r="I102" s="146"/>
      <c r="J102" s="146"/>
      <c r="K102" s="147"/>
      <c r="L102" s="146"/>
      <c r="M102" s="88">
        <v>0</v>
      </c>
      <c r="N102" s="32">
        <f t="shared" si="1"/>
        <v>0</v>
      </c>
      <c r="P102" s="76">
        <v>471</v>
      </c>
      <c r="R102"/>
    </row>
    <row r="103" spans="1:18" ht="16.2" x14ac:dyDescent="0.3">
      <c r="A103" s="6"/>
      <c r="B103" s="170">
        <v>9</v>
      </c>
      <c r="C103" s="191" t="s">
        <v>229</v>
      </c>
      <c r="D103" s="192"/>
      <c r="E103" s="122" t="s">
        <v>230</v>
      </c>
      <c r="F103" s="143" t="s">
        <v>214</v>
      </c>
      <c r="G103" s="169">
        <v>471</v>
      </c>
      <c r="H103" s="145"/>
      <c r="I103" s="146"/>
      <c r="J103" s="146"/>
      <c r="K103" s="147"/>
      <c r="L103" s="146"/>
      <c r="M103" s="88">
        <v>0</v>
      </c>
      <c r="N103" s="32">
        <f t="shared" si="1"/>
        <v>0</v>
      </c>
      <c r="P103" s="76">
        <v>471</v>
      </c>
      <c r="R103"/>
    </row>
    <row r="104" spans="1:18" ht="16.2" thickBot="1" x14ac:dyDescent="0.35">
      <c r="B104" s="93">
        <v>10</v>
      </c>
      <c r="C104" s="203" t="s">
        <v>231</v>
      </c>
      <c r="D104" s="204"/>
      <c r="E104" s="172" t="s">
        <v>232</v>
      </c>
      <c r="F104" s="126" t="s">
        <v>214</v>
      </c>
      <c r="G104" s="169">
        <v>471</v>
      </c>
      <c r="H104" s="151"/>
      <c r="I104" s="152"/>
      <c r="J104" s="152"/>
      <c r="K104" s="153"/>
      <c r="L104" s="152"/>
      <c r="M104" s="91">
        <v>0</v>
      </c>
      <c r="N104" s="33">
        <f t="shared" si="1"/>
        <v>0</v>
      </c>
      <c r="P104" s="76">
        <v>471</v>
      </c>
      <c r="R104"/>
    </row>
    <row r="105" spans="1:18" ht="16.8" thickBot="1" x14ac:dyDescent="0.35">
      <c r="A105" s="6"/>
      <c r="B105" s="166"/>
      <c r="C105" s="195" t="s">
        <v>233</v>
      </c>
      <c r="D105" s="196"/>
      <c r="E105" s="167"/>
      <c r="F105" s="155"/>
      <c r="G105" s="156" t="s">
        <v>8</v>
      </c>
      <c r="H105" s="157" t="s">
        <v>17</v>
      </c>
      <c r="I105" s="156" t="s">
        <v>18</v>
      </c>
      <c r="J105" s="156" t="s">
        <v>19</v>
      </c>
      <c r="K105" s="158" t="s">
        <v>20</v>
      </c>
      <c r="L105" s="156" t="s">
        <v>21</v>
      </c>
      <c r="M105" s="40" t="s">
        <v>22</v>
      </c>
      <c r="N105" s="40" t="s">
        <v>23</v>
      </c>
      <c r="R105"/>
    </row>
    <row r="106" spans="1:18" ht="16.2" x14ac:dyDescent="0.3">
      <c r="A106" s="6"/>
      <c r="B106" s="168">
        <v>1</v>
      </c>
      <c r="C106" s="213" t="s">
        <v>234</v>
      </c>
      <c r="D106" s="214"/>
      <c r="E106" s="160" t="s">
        <v>235</v>
      </c>
      <c r="F106" s="159" t="s">
        <v>236</v>
      </c>
      <c r="G106" s="180" t="s">
        <v>237</v>
      </c>
      <c r="H106" s="177"/>
      <c r="I106" s="178"/>
      <c r="J106" s="92">
        <v>0</v>
      </c>
      <c r="K106" s="162"/>
      <c r="L106" s="161"/>
      <c r="M106" s="92">
        <v>0</v>
      </c>
      <c r="N106" s="34">
        <f t="shared" si="1"/>
        <v>0</v>
      </c>
      <c r="P106" s="76">
        <v>376</v>
      </c>
      <c r="Q106" s="76">
        <v>538</v>
      </c>
      <c r="R106"/>
    </row>
    <row r="107" spans="1:18" ht="16.2" x14ac:dyDescent="0.3">
      <c r="A107" s="6"/>
      <c r="B107" s="170">
        <v>2</v>
      </c>
      <c r="C107" s="191" t="s">
        <v>238</v>
      </c>
      <c r="D107" s="192"/>
      <c r="E107" s="122" t="s">
        <v>239</v>
      </c>
      <c r="F107" s="143" t="s">
        <v>236</v>
      </c>
      <c r="G107" s="180" t="s">
        <v>237</v>
      </c>
      <c r="H107" s="173"/>
      <c r="I107" s="174"/>
      <c r="J107" s="88">
        <v>0</v>
      </c>
      <c r="K107" s="147"/>
      <c r="L107" s="146"/>
      <c r="M107" s="88">
        <v>0</v>
      </c>
      <c r="N107" s="32">
        <f t="shared" si="1"/>
        <v>0</v>
      </c>
      <c r="P107" s="76">
        <v>376</v>
      </c>
      <c r="Q107" s="76">
        <v>538</v>
      </c>
      <c r="R107"/>
    </row>
    <row r="108" spans="1:18" ht="16.2" x14ac:dyDescent="0.3">
      <c r="A108" s="6"/>
      <c r="B108" s="170">
        <v>3</v>
      </c>
      <c r="C108" s="191" t="s">
        <v>240</v>
      </c>
      <c r="D108" s="192"/>
      <c r="E108" s="122" t="s">
        <v>241</v>
      </c>
      <c r="F108" s="143" t="s">
        <v>236</v>
      </c>
      <c r="G108" s="144">
        <v>376</v>
      </c>
      <c r="H108" s="173"/>
      <c r="I108" s="174"/>
      <c r="J108" s="146"/>
      <c r="K108" s="147"/>
      <c r="L108" s="146"/>
      <c r="M108" s="88">
        <v>0</v>
      </c>
      <c r="N108" s="32">
        <f t="shared" si="1"/>
        <v>0</v>
      </c>
      <c r="P108" s="76">
        <v>376</v>
      </c>
      <c r="R108"/>
    </row>
    <row r="109" spans="1:18" ht="16.2" x14ac:dyDescent="0.3">
      <c r="A109" s="6"/>
      <c r="B109" s="170">
        <v>4</v>
      </c>
      <c r="C109" s="191" t="s">
        <v>242</v>
      </c>
      <c r="D109" s="192"/>
      <c r="E109" s="122" t="s">
        <v>243</v>
      </c>
      <c r="F109" s="143" t="s">
        <v>236</v>
      </c>
      <c r="G109" s="180" t="s">
        <v>237</v>
      </c>
      <c r="H109" s="173"/>
      <c r="I109" s="174"/>
      <c r="J109" s="88">
        <v>0</v>
      </c>
      <c r="K109" s="147"/>
      <c r="L109" s="146"/>
      <c r="M109" s="88">
        <v>0</v>
      </c>
      <c r="N109" s="32">
        <f t="shared" si="1"/>
        <v>0</v>
      </c>
      <c r="P109" s="76">
        <v>376</v>
      </c>
      <c r="Q109" s="76">
        <v>538</v>
      </c>
      <c r="R109"/>
    </row>
    <row r="110" spans="1:18" ht="16.2" x14ac:dyDescent="0.3">
      <c r="A110" s="6"/>
      <c r="B110" s="170">
        <v>5</v>
      </c>
      <c r="C110" s="191" t="s">
        <v>244</v>
      </c>
      <c r="D110" s="192"/>
      <c r="E110" s="122" t="s">
        <v>245</v>
      </c>
      <c r="F110" s="143" t="s">
        <v>236</v>
      </c>
      <c r="G110" s="180" t="s">
        <v>237</v>
      </c>
      <c r="H110" s="173"/>
      <c r="I110" s="174"/>
      <c r="J110" s="88">
        <v>0</v>
      </c>
      <c r="K110" s="147"/>
      <c r="L110" s="146"/>
      <c r="M110" s="88">
        <v>0</v>
      </c>
      <c r="N110" s="32">
        <f>M110*P110+Q110*(H110+I110+J110+K110+L110)</f>
        <v>0</v>
      </c>
      <c r="P110" s="76">
        <v>376</v>
      </c>
      <c r="Q110" s="76">
        <v>538</v>
      </c>
      <c r="R110"/>
    </row>
    <row r="111" spans="1:18" customFormat="1" ht="16.2" x14ac:dyDescent="0.3">
      <c r="A111" s="6"/>
      <c r="B111" s="170">
        <v>6</v>
      </c>
      <c r="C111" s="191" t="s">
        <v>246</v>
      </c>
      <c r="D111" s="192"/>
      <c r="E111" s="122" t="s">
        <v>247</v>
      </c>
      <c r="F111" s="143" t="s">
        <v>236</v>
      </c>
      <c r="G111" s="180" t="s">
        <v>237</v>
      </c>
      <c r="H111" s="173"/>
      <c r="I111" s="174"/>
      <c r="J111" s="88">
        <v>0</v>
      </c>
      <c r="K111" s="147"/>
      <c r="L111" s="146"/>
      <c r="M111" s="88">
        <v>0</v>
      </c>
      <c r="N111" s="32">
        <f>M111*P111+Q111*(H111+I111+J111+K111+L111)</f>
        <v>0</v>
      </c>
      <c r="O111" s="4"/>
      <c r="P111" s="76">
        <v>376</v>
      </c>
      <c r="Q111" s="76">
        <v>538</v>
      </c>
    </row>
    <row r="112" spans="1:18" ht="16.2" x14ac:dyDescent="0.3">
      <c r="A112" s="6"/>
      <c r="B112" s="170">
        <v>7</v>
      </c>
      <c r="C112" s="191" t="s">
        <v>248</v>
      </c>
      <c r="D112" s="192"/>
      <c r="E112" s="122" t="s">
        <v>249</v>
      </c>
      <c r="F112" s="143" t="s">
        <v>236</v>
      </c>
      <c r="G112" s="180" t="s">
        <v>237</v>
      </c>
      <c r="H112" s="173"/>
      <c r="I112" s="174"/>
      <c r="J112" s="88">
        <v>0</v>
      </c>
      <c r="K112" s="147"/>
      <c r="L112" s="146"/>
      <c r="M112" s="88">
        <v>0</v>
      </c>
      <c r="N112" s="32">
        <f t="shared" si="1"/>
        <v>0</v>
      </c>
      <c r="P112" s="76">
        <v>376</v>
      </c>
      <c r="Q112" s="76">
        <v>538</v>
      </c>
      <c r="R112"/>
    </row>
    <row r="113" spans="1:18" x14ac:dyDescent="0.3">
      <c r="B113" s="170">
        <v>8</v>
      </c>
      <c r="C113" s="199" t="s">
        <v>250</v>
      </c>
      <c r="D113" s="200"/>
      <c r="E113" s="125" t="s">
        <v>251</v>
      </c>
      <c r="F113" s="143" t="s">
        <v>236</v>
      </c>
      <c r="G113" s="180" t="s">
        <v>237</v>
      </c>
      <c r="H113" s="173"/>
      <c r="I113" s="174"/>
      <c r="J113" s="146"/>
      <c r="K113" s="147"/>
      <c r="L113" s="146"/>
      <c r="M113" s="88">
        <v>0</v>
      </c>
      <c r="N113" s="32">
        <f t="shared" si="1"/>
        <v>0</v>
      </c>
      <c r="P113" s="76">
        <v>376</v>
      </c>
      <c r="Q113" s="76">
        <v>538</v>
      </c>
      <c r="R113"/>
    </row>
    <row r="114" spans="1:18" ht="16.2" x14ac:dyDescent="0.3">
      <c r="A114" s="6"/>
      <c r="B114" s="170">
        <v>9</v>
      </c>
      <c r="C114" s="191" t="s">
        <v>252</v>
      </c>
      <c r="D114" s="192"/>
      <c r="E114" s="122" t="s">
        <v>253</v>
      </c>
      <c r="F114" s="143" t="s">
        <v>236</v>
      </c>
      <c r="G114" s="144">
        <v>376</v>
      </c>
      <c r="H114" s="173"/>
      <c r="I114" s="174"/>
      <c r="J114" s="146"/>
      <c r="K114" s="147"/>
      <c r="L114" s="146"/>
      <c r="M114" s="88">
        <v>0</v>
      </c>
      <c r="N114" s="32">
        <f t="shared" si="1"/>
        <v>0</v>
      </c>
      <c r="P114" s="76">
        <v>376</v>
      </c>
      <c r="R114"/>
    </row>
    <row r="115" spans="1:18" ht="16.8" thickBot="1" x14ac:dyDescent="0.35">
      <c r="A115" s="6"/>
      <c r="B115" s="181">
        <v>10</v>
      </c>
      <c r="C115" s="197" t="s">
        <v>254</v>
      </c>
      <c r="D115" s="198"/>
      <c r="E115" s="126" t="s">
        <v>255</v>
      </c>
      <c r="F115" s="93" t="s">
        <v>236</v>
      </c>
      <c r="G115" s="180" t="s">
        <v>237</v>
      </c>
      <c r="H115" s="175"/>
      <c r="I115" s="176"/>
      <c r="J115" s="91">
        <v>0</v>
      </c>
      <c r="K115" s="153"/>
      <c r="L115" s="152"/>
      <c r="M115" s="91">
        <v>0</v>
      </c>
      <c r="N115" s="33">
        <f t="shared" si="1"/>
        <v>0</v>
      </c>
      <c r="P115" s="76">
        <v>376</v>
      </c>
      <c r="Q115" s="76">
        <v>538</v>
      </c>
      <c r="R115"/>
    </row>
    <row r="116" spans="1:18" ht="16.8" thickBot="1" x14ac:dyDescent="0.35">
      <c r="A116" s="6"/>
      <c r="B116" s="166"/>
      <c r="C116" s="195" t="s">
        <v>256</v>
      </c>
      <c r="D116" s="196"/>
      <c r="E116" s="167"/>
      <c r="F116" s="155"/>
      <c r="G116" s="156" t="s">
        <v>8</v>
      </c>
      <c r="H116" s="157" t="s">
        <v>17</v>
      </c>
      <c r="I116" s="156" t="s">
        <v>18</v>
      </c>
      <c r="J116" s="156" t="s">
        <v>19</v>
      </c>
      <c r="K116" s="158" t="s">
        <v>20</v>
      </c>
      <c r="L116" s="156" t="s">
        <v>21</v>
      </c>
      <c r="M116" s="40" t="s">
        <v>22</v>
      </c>
      <c r="N116" s="40" t="s">
        <v>23</v>
      </c>
      <c r="R116"/>
    </row>
    <row r="117" spans="1:18" ht="16.2" x14ac:dyDescent="0.3">
      <c r="A117" s="6"/>
      <c r="B117" s="168">
        <v>1</v>
      </c>
      <c r="C117" s="213" t="s">
        <v>257</v>
      </c>
      <c r="D117" s="214"/>
      <c r="E117" s="160" t="s">
        <v>258</v>
      </c>
      <c r="F117" s="159" t="s">
        <v>259</v>
      </c>
      <c r="G117" s="180" t="s">
        <v>260</v>
      </c>
      <c r="H117" s="177"/>
      <c r="I117" s="178"/>
      <c r="J117" s="92">
        <v>0</v>
      </c>
      <c r="K117" s="162"/>
      <c r="L117" s="161"/>
      <c r="M117" s="92">
        <v>0</v>
      </c>
      <c r="N117" s="34">
        <f t="shared" si="1"/>
        <v>0</v>
      </c>
      <c r="P117" s="76">
        <v>120</v>
      </c>
      <c r="Q117" s="76">
        <v>538</v>
      </c>
      <c r="R117"/>
    </row>
    <row r="118" spans="1:18" ht="16.2" x14ac:dyDescent="0.3">
      <c r="A118" s="6"/>
      <c r="B118" s="170">
        <v>2</v>
      </c>
      <c r="C118" s="191" t="s">
        <v>261</v>
      </c>
      <c r="D118" s="192"/>
      <c r="E118" s="122" t="s">
        <v>262</v>
      </c>
      <c r="F118" s="143" t="s">
        <v>259</v>
      </c>
      <c r="G118" s="144">
        <v>120</v>
      </c>
      <c r="H118" s="173"/>
      <c r="I118" s="174"/>
      <c r="J118" s="146"/>
      <c r="K118" s="147"/>
      <c r="L118" s="146"/>
      <c r="M118" s="88">
        <v>0</v>
      </c>
      <c r="N118" s="32">
        <f t="shared" si="1"/>
        <v>0</v>
      </c>
      <c r="P118" s="76">
        <v>120</v>
      </c>
      <c r="R118"/>
    </row>
    <row r="119" spans="1:18" ht="16.2" x14ac:dyDescent="0.3">
      <c r="A119" s="6"/>
      <c r="B119" s="170">
        <v>3</v>
      </c>
      <c r="C119" s="191" t="s">
        <v>263</v>
      </c>
      <c r="D119" s="192"/>
      <c r="E119" s="122" t="s">
        <v>264</v>
      </c>
      <c r="F119" s="143" t="s">
        <v>259</v>
      </c>
      <c r="G119" s="144">
        <v>120</v>
      </c>
      <c r="H119" s="173"/>
      <c r="I119" s="174"/>
      <c r="J119" s="146"/>
      <c r="K119" s="147"/>
      <c r="L119" s="146"/>
      <c r="M119" s="88">
        <v>0</v>
      </c>
      <c r="N119" s="32">
        <f t="shared" si="1"/>
        <v>0</v>
      </c>
      <c r="P119" s="76">
        <v>120</v>
      </c>
      <c r="R119"/>
    </row>
    <row r="120" spans="1:18" ht="16.2" x14ac:dyDescent="0.3">
      <c r="A120" s="6"/>
      <c r="B120" s="170">
        <v>4</v>
      </c>
      <c r="C120" s="191" t="s">
        <v>265</v>
      </c>
      <c r="D120" s="192"/>
      <c r="E120" s="122" t="s">
        <v>266</v>
      </c>
      <c r="F120" s="143" t="s">
        <v>267</v>
      </c>
      <c r="G120" s="144">
        <v>120</v>
      </c>
      <c r="H120" s="173"/>
      <c r="I120" s="174"/>
      <c r="J120" s="146"/>
      <c r="K120" s="147"/>
      <c r="L120" s="146"/>
      <c r="M120" s="88">
        <v>0</v>
      </c>
      <c r="N120" s="32">
        <f t="shared" si="1"/>
        <v>0</v>
      </c>
      <c r="P120" s="76">
        <v>120</v>
      </c>
      <c r="R120"/>
    </row>
    <row r="121" spans="1:18" x14ac:dyDescent="0.3">
      <c r="B121" s="170">
        <v>5</v>
      </c>
      <c r="C121" s="199" t="s">
        <v>268</v>
      </c>
      <c r="D121" s="200"/>
      <c r="E121" s="125" t="s">
        <v>269</v>
      </c>
      <c r="F121" s="165" t="s">
        <v>270</v>
      </c>
      <c r="G121" s="179">
        <v>309</v>
      </c>
      <c r="H121" s="173"/>
      <c r="I121" s="174"/>
      <c r="J121" s="146"/>
      <c r="K121" s="147"/>
      <c r="L121" s="146"/>
      <c r="M121" s="88">
        <v>0</v>
      </c>
      <c r="N121" s="32">
        <f t="shared" si="1"/>
        <v>0</v>
      </c>
      <c r="P121">
        <v>309</v>
      </c>
      <c r="R121"/>
    </row>
    <row r="122" spans="1:18" ht="16.2" thickBot="1" x14ac:dyDescent="0.35">
      <c r="B122" s="181">
        <v>6</v>
      </c>
      <c r="C122" s="203" t="s">
        <v>271</v>
      </c>
      <c r="D122" s="204"/>
      <c r="E122" s="172" t="s">
        <v>272</v>
      </c>
      <c r="F122" s="93" t="s">
        <v>267</v>
      </c>
      <c r="G122" s="144">
        <v>120</v>
      </c>
      <c r="H122" s="175"/>
      <c r="I122" s="176"/>
      <c r="J122" s="152"/>
      <c r="K122" s="153"/>
      <c r="L122" s="152"/>
      <c r="M122" s="91">
        <v>0</v>
      </c>
      <c r="N122" s="33">
        <f t="shared" si="1"/>
        <v>0</v>
      </c>
      <c r="P122" s="76">
        <v>120</v>
      </c>
      <c r="R122"/>
    </row>
    <row r="123" spans="1:18" ht="16.8" thickBot="1" x14ac:dyDescent="0.35">
      <c r="A123" s="6"/>
      <c r="B123" s="166"/>
      <c r="C123" s="195" t="s">
        <v>273</v>
      </c>
      <c r="D123" s="196"/>
      <c r="E123" s="167"/>
      <c r="F123" s="155"/>
      <c r="G123" s="156" t="s">
        <v>8</v>
      </c>
      <c r="H123" s="157" t="s">
        <v>17</v>
      </c>
      <c r="I123" s="156" t="s">
        <v>18</v>
      </c>
      <c r="J123" s="156" t="s">
        <v>19</v>
      </c>
      <c r="K123" s="158" t="s">
        <v>20</v>
      </c>
      <c r="L123" s="156" t="s">
        <v>21</v>
      </c>
      <c r="M123" s="40" t="s">
        <v>22</v>
      </c>
      <c r="N123" s="40" t="s">
        <v>23</v>
      </c>
      <c r="R123"/>
    </row>
    <row r="124" spans="1:18" ht="16.2" x14ac:dyDescent="0.3">
      <c r="A124" s="6"/>
      <c r="B124" s="168">
        <v>1</v>
      </c>
      <c r="C124" s="213" t="s">
        <v>274</v>
      </c>
      <c r="D124" s="214"/>
      <c r="E124" s="160" t="s">
        <v>275</v>
      </c>
      <c r="F124" s="159" t="s">
        <v>276</v>
      </c>
      <c r="G124" s="180" t="s">
        <v>277</v>
      </c>
      <c r="H124" s="86">
        <v>0</v>
      </c>
      <c r="I124" s="161"/>
      <c r="J124" s="161"/>
      <c r="K124" s="162"/>
      <c r="L124" s="161"/>
      <c r="M124" s="92">
        <v>0</v>
      </c>
      <c r="N124" s="34">
        <f t="shared" si="1"/>
        <v>0</v>
      </c>
      <c r="P124" s="76">
        <v>1207</v>
      </c>
      <c r="Q124" s="76">
        <v>0</v>
      </c>
      <c r="R124"/>
    </row>
    <row r="125" spans="1:18" ht="16.2" x14ac:dyDescent="0.3">
      <c r="A125" s="6"/>
      <c r="B125" s="170">
        <v>2</v>
      </c>
      <c r="C125" s="191" t="s">
        <v>278</v>
      </c>
      <c r="D125" s="192"/>
      <c r="E125" s="122" t="s">
        <v>279</v>
      </c>
      <c r="F125" s="143" t="s">
        <v>276</v>
      </c>
      <c r="G125" s="144" t="s">
        <v>277</v>
      </c>
      <c r="H125" s="87">
        <v>0</v>
      </c>
      <c r="I125" s="146"/>
      <c r="J125" s="146"/>
      <c r="K125" s="147"/>
      <c r="L125" s="146"/>
      <c r="M125" s="88">
        <v>0</v>
      </c>
      <c r="N125" s="32">
        <f t="shared" si="1"/>
        <v>0</v>
      </c>
      <c r="P125" s="76">
        <v>1207</v>
      </c>
      <c r="Q125" s="76">
        <v>0</v>
      </c>
      <c r="R125"/>
    </row>
    <row r="126" spans="1:18" ht="16.2" x14ac:dyDescent="0.3">
      <c r="A126" s="6"/>
      <c r="B126" s="170">
        <v>3</v>
      </c>
      <c r="C126" s="191" t="s">
        <v>280</v>
      </c>
      <c r="D126" s="192"/>
      <c r="E126" s="122" t="s">
        <v>281</v>
      </c>
      <c r="F126" s="143" t="s">
        <v>276</v>
      </c>
      <c r="G126" s="144" t="s">
        <v>282</v>
      </c>
      <c r="H126" s="87">
        <v>0</v>
      </c>
      <c r="I126" s="146"/>
      <c r="J126" s="146"/>
      <c r="K126" s="147"/>
      <c r="L126" s="146"/>
      <c r="M126" s="88">
        <v>0</v>
      </c>
      <c r="N126" s="32">
        <f t="shared" si="1"/>
        <v>0</v>
      </c>
      <c r="P126" s="76">
        <v>1207</v>
      </c>
      <c r="Q126" s="76">
        <v>0</v>
      </c>
      <c r="R126"/>
    </row>
    <row r="127" spans="1:18" ht="16.2" x14ac:dyDescent="0.3">
      <c r="A127" s="6"/>
      <c r="B127" s="170">
        <v>4</v>
      </c>
      <c r="C127" s="191" t="s">
        <v>283</v>
      </c>
      <c r="D127" s="192"/>
      <c r="E127" s="122" t="s">
        <v>284</v>
      </c>
      <c r="F127" s="143" t="s">
        <v>276</v>
      </c>
      <c r="G127" s="144" t="s">
        <v>285</v>
      </c>
      <c r="H127" s="87">
        <v>0</v>
      </c>
      <c r="I127" s="146"/>
      <c r="J127" s="146"/>
      <c r="K127" s="147"/>
      <c r="L127" s="146"/>
      <c r="M127" s="88">
        <v>0</v>
      </c>
      <c r="N127" s="32">
        <f t="shared" si="1"/>
        <v>0</v>
      </c>
      <c r="P127" s="76">
        <v>1207</v>
      </c>
      <c r="Q127" s="76">
        <v>0</v>
      </c>
      <c r="R127"/>
    </row>
    <row r="128" spans="1:18" ht="16.2" x14ac:dyDescent="0.3">
      <c r="A128" s="6"/>
      <c r="B128" s="170">
        <v>5</v>
      </c>
      <c r="C128" s="191" t="s">
        <v>286</v>
      </c>
      <c r="D128" s="192"/>
      <c r="E128" s="122" t="s">
        <v>287</v>
      </c>
      <c r="F128" s="143" t="s">
        <v>276</v>
      </c>
      <c r="G128" s="144" t="s">
        <v>288</v>
      </c>
      <c r="H128" s="87">
        <v>0</v>
      </c>
      <c r="I128" s="146"/>
      <c r="J128" s="146"/>
      <c r="K128" s="147"/>
      <c r="L128" s="146"/>
      <c r="M128" s="88">
        <v>0</v>
      </c>
      <c r="N128" s="32">
        <f t="shared" si="1"/>
        <v>0</v>
      </c>
      <c r="P128" s="76">
        <v>1207</v>
      </c>
      <c r="Q128" s="76">
        <v>0</v>
      </c>
      <c r="R128"/>
    </row>
    <row r="129" spans="1:18" ht="16.2" x14ac:dyDescent="0.3">
      <c r="A129" s="6"/>
      <c r="B129" s="170">
        <v>6</v>
      </c>
      <c r="C129" s="191" t="s">
        <v>289</v>
      </c>
      <c r="D129" s="192"/>
      <c r="E129" s="122" t="s">
        <v>290</v>
      </c>
      <c r="F129" s="143" t="s">
        <v>291</v>
      </c>
      <c r="G129" s="144" t="s">
        <v>292</v>
      </c>
      <c r="H129" s="87">
        <v>0</v>
      </c>
      <c r="I129" s="146"/>
      <c r="J129" s="146"/>
      <c r="K129" s="147"/>
      <c r="L129" s="146"/>
      <c r="M129" s="88">
        <v>0</v>
      </c>
      <c r="N129" s="32">
        <f>M129*P129+Q129*(H129+I129+J129+K129+L129)</f>
        <v>0</v>
      </c>
      <c r="P129" s="76">
        <v>1207</v>
      </c>
      <c r="Q129" s="76">
        <v>0</v>
      </c>
      <c r="R129"/>
    </row>
    <row r="130" spans="1:18" ht="16.2" x14ac:dyDescent="0.3">
      <c r="A130" s="6"/>
      <c r="B130" s="170">
        <v>7</v>
      </c>
      <c r="C130" s="191" t="s">
        <v>293</v>
      </c>
      <c r="D130" s="192"/>
      <c r="E130" s="122" t="s">
        <v>294</v>
      </c>
      <c r="F130" s="143" t="s">
        <v>291</v>
      </c>
      <c r="G130" s="144" t="s">
        <v>292</v>
      </c>
      <c r="H130" s="87">
        <v>0</v>
      </c>
      <c r="I130" s="146"/>
      <c r="J130" s="146"/>
      <c r="K130" s="147"/>
      <c r="L130" s="146"/>
      <c r="M130" s="88">
        <v>0</v>
      </c>
      <c r="N130" s="32">
        <f t="shared" ref="N130:N168" si="2">M130*P130+Q130*(H130+I130+J130+K130+L130)</f>
        <v>0</v>
      </c>
      <c r="P130" s="76">
        <v>1207</v>
      </c>
      <c r="Q130" s="76">
        <v>0</v>
      </c>
      <c r="R130"/>
    </row>
    <row r="131" spans="1:18" ht="16.2" x14ac:dyDescent="0.3">
      <c r="A131" s="6"/>
      <c r="B131" s="170">
        <v>8</v>
      </c>
      <c r="C131" s="191" t="s">
        <v>295</v>
      </c>
      <c r="D131" s="192"/>
      <c r="E131" s="122" t="s">
        <v>296</v>
      </c>
      <c r="F131" s="143" t="s">
        <v>291</v>
      </c>
      <c r="G131" s="144" t="s">
        <v>292</v>
      </c>
      <c r="H131" s="87">
        <v>0</v>
      </c>
      <c r="I131" s="146"/>
      <c r="J131" s="146"/>
      <c r="K131" s="147"/>
      <c r="L131" s="146"/>
      <c r="M131" s="88">
        <v>0</v>
      </c>
      <c r="N131" s="32">
        <f t="shared" si="2"/>
        <v>0</v>
      </c>
      <c r="P131" s="76">
        <v>1207</v>
      </c>
      <c r="Q131" s="76">
        <v>0</v>
      </c>
      <c r="R131"/>
    </row>
    <row r="132" spans="1:18" ht="16.2" x14ac:dyDescent="0.3">
      <c r="A132" s="6"/>
      <c r="B132" s="170">
        <v>9</v>
      </c>
      <c r="C132" s="191" t="s">
        <v>297</v>
      </c>
      <c r="D132" s="192"/>
      <c r="E132" s="122" t="s">
        <v>298</v>
      </c>
      <c r="F132" s="143" t="s">
        <v>291</v>
      </c>
      <c r="G132" s="144" t="s">
        <v>292</v>
      </c>
      <c r="H132" s="87">
        <v>0</v>
      </c>
      <c r="I132" s="146"/>
      <c r="J132" s="146"/>
      <c r="K132" s="147"/>
      <c r="L132" s="146"/>
      <c r="M132" s="88">
        <v>0</v>
      </c>
      <c r="N132" s="32">
        <f t="shared" si="2"/>
        <v>0</v>
      </c>
      <c r="P132" s="76">
        <v>1207</v>
      </c>
      <c r="Q132" s="76">
        <v>0</v>
      </c>
      <c r="R132"/>
    </row>
    <row r="133" spans="1:18" ht="16.2" x14ac:dyDescent="0.3">
      <c r="A133" s="6"/>
      <c r="B133" s="170">
        <v>10</v>
      </c>
      <c r="C133" s="191" t="s">
        <v>299</v>
      </c>
      <c r="D133" s="192"/>
      <c r="E133" s="122" t="s">
        <v>300</v>
      </c>
      <c r="F133" s="143" t="s">
        <v>291</v>
      </c>
      <c r="G133" s="144" t="s">
        <v>292</v>
      </c>
      <c r="H133" s="87">
        <v>0</v>
      </c>
      <c r="I133" s="146"/>
      <c r="J133" s="146"/>
      <c r="K133" s="147"/>
      <c r="L133" s="146"/>
      <c r="M133" s="88">
        <v>0</v>
      </c>
      <c r="N133" s="32">
        <f t="shared" si="2"/>
        <v>0</v>
      </c>
      <c r="P133" s="76">
        <v>1207</v>
      </c>
      <c r="Q133" s="76">
        <v>0</v>
      </c>
      <c r="R133"/>
    </row>
    <row r="134" spans="1:18" ht="16.2" x14ac:dyDescent="0.3">
      <c r="A134" s="6"/>
      <c r="B134" s="170">
        <v>11</v>
      </c>
      <c r="C134" s="191" t="s">
        <v>301</v>
      </c>
      <c r="D134" s="192"/>
      <c r="E134" s="122" t="s">
        <v>300</v>
      </c>
      <c r="F134" s="143" t="s">
        <v>291</v>
      </c>
      <c r="G134" s="144" t="s">
        <v>292</v>
      </c>
      <c r="H134" s="87">
        <v>0</v>
      </c>
      <c r="I134" s="146"/>
      <c r="J134" s="146"/>
      <c r="K134" s="147"/>
      <c r="L134" s="146"/>
      <c r="M134" s="88">
        <v>0</v>
      </c>
      <c r="N134" s="32">
        <f t="shared" si="2"/>
        <v>0</v>
      </c>
      <c r="P134" s="76">
        <v>1207</v>
      </c>
      <c r="Q134" s="76">
        <v>0</v>
      </c>
      <c r="R134"/>
    </row>
    <row r="135" spans="1:18" ht="16.2" x14ac:dyDescent="0.3">
      <c r="A135" s="6"/>
      <c r="B135" s="170">
        <v>12</v>
      </c>
      <c r="C135" s="191" t="s">
        <v>302</v>
      </c>
      <c r="D135" s="192"/>
      <c r="E135" s="122" t="s">
        <v>303</v>
      </c>
      <c r="F135" s="143" t="s">
        <v>291</v>
      </c>
      <c r="G135" s="144" t="s">
        <v>292</v>
      </c>
      <c r="H135" s="87">
        <v>0</v>
      </c>
      <c r="I135" s="146"/>
      <c r="J135" s="146"/>
      <c r="K135" s="147"/>
      <c r="L135" s="146"/>
      <c r="M135" s="88">
        <v>0</v>
      </c>
      <c r="N135" s="32">
        <f t="shared" si="2"/>
        <v>0</v>
      </c>
      <c r="P135" s="76">
        <v>1207</v>
      </c>
      <c r="Q135" s="76">
        <v>0</v>
      </c>
      <c r="R135"/>
    </row>
    <row r="136" spans="1:18" ht="16.2" x14ac:dyDescent="0.3">
      <c r="A136" s="6"/>
      <c r="B136" s="170">
        <v>13</v>
      </c>
      <c r="C136" s="191" t="s">
        <v>304</v>
      </c>
      <c r="D136" s="192"/>
      <c r="E136" s="122" t="s">
        <v>305</v>
      </c>
      <c r="F136" s="143" t="s">
        <v>78</v>
      </c>
      <c r="G136" s="149">
        <v>7598</v>
      </c>
      <c r="H136" s="173"/>
      <c r="I136" s="174"/>
      <c r="J136" s="146"/>
      <c r="K136" s="147"/>
      <c r="L136" s="146"/>
      <c r="M136" s="88">
        <v>0</v>
      </c>
      <c r="N136" s="32">
        <f t="shared" si="2"/>
        <v>0</v>
      </c>
      <c r="P136" s="76">
        <v>7598</v>
      </c>
      <c r="R136"/>
    </row>
    <row r="137" spans="1:18" ht="16.2" x14ac:dyDescent="0.3">
      <c r="A137" s="6"/>
      <c r="B137" s="170">
        <v>14</v>
      </c>
      <c r="C137" s="191" t="s">
        <v>306</v>
      </c>
      <c r="D137" s="192"/>
      <c r="E137" s="122" t="s">
        <v>307</v>
      </c>
      <c r="F137" s="143" t="s">
        <v>71</v>
      </c>
      <c r="G137" s="144">
        <v>42528</v>
      </c>
      <c r="H137" s="173"/>
      <c r="I137" s="174"/>
      <c r="J137" s="146"/>
      <c r="K137" s="147"/>
      <c r="L137" s="146"/>
      <c r="M137" s="88">
        <v>0</v>
      </c>
      <c r="N137" s="32">
        <f>M137*P137+Q137*(H137+I137+J137+K137+L137)</f>
        <v>0</v>
      </c>
      <c r="P137" s="76">
        <v>42528</v>
      </c>
      <c r="R137"/>
    </row>
    <row r="138" spans="1:18" ht="16.2" x14ac:dyDescent="0.3">
      <c r="A138" s="6"/>
      <c r="B138" s="170">
        <v>15</v>
      </c>
      <c r="C138" s="191" t="s">
        <v>308</v>
      </c>
      <c r="D138" s="192"/>
      <c r="E138" s="122" t="s">
        <v>309</v>
      </c>
      <c r="F138" s="143" t="s">
        <v>276</v>
      </c>
      <c r="G138" s="180" t="s">
        <v>277</v>
      </c>
      <c r="H138" s="84">
        <v>0</v>
      </c>
      <c r="I138" s="146"/>
      <c r="J138" s="146"/>
      <c r="K138" s="147"/>
      <c r="L138" s="146"/>
      <c r="M138" s="88">
        <v>0</v>
      </c>
      <c r="N138" s="32">
        <f t="shared" si="2"/>
        <v>0</v>
      </c>
      <c r="P138" s="76">
        <v>1207</v>
      </c>
      <c r="Q138" s="76">
        <v>0</v>
      </c>
      <c r="R138"/>
    </row>
    <row r="139" spans="1:18" ht="16.2" x14ac:dyDescent="0.3">
      <c r="A139" s="6"/>
      <c r="B139" s="170">
        <v>16</v>
      </c>
      <c r="C139" s="191" t="s">
        <v>310</v>
      </c>
      <c r="D139" s="192"/>
      <c r="E139" s="122" t="s">
        <v>311</v>
      </c>
      <c r="F139" s="143" t="s">
        <v>291</v>
      </c>
      <c r="G139" s="144" t="s">
        <v>292</v>
      </c>
      <c r="H139" s="84">
        <v>0</v>
      </c>
      <c r="I139" s="146"/>
      <c r="J139" s="146"/>
      <c r="K139" s="147"/>
      <c r="L139" s="146"/>
      <c r="M139" s="88">
        <v>0</v>
      </c>
      <c r="N139" s="32">
        <f t="shared" si="2"/>
        <v>0</v>
      </c>
      <c r="P139" s="76">
        <v>1207</v>
      </c>
      <c r="Q139" s="76">
        <v>0</v>
      </c>
      <c r="R139"/>
    </row>
    <row r="140" spans="1:18" ht="16.2" x14ac:dyDescent="0.3">
      <c r="A140" s="6"/>
      <c r="B140" s="170">
        <v>17</v>
      </c>
      <c r="C140" s="191" t="s">
        <v>312</v>
      </c>
      <c r="D140" s="192"/>
      <c r="E140" s="122" t="s">
        <v>313</v>
      </c>
      <c r="F140" s="143" t="s">
        <v>291</v>
      </c>
      <c r="G140" s="144" t="s">
        <v>292</v>
      </c>
      <c r="H140" s="84">
        <v>0</v>
      </c>
      <c r="I140" s="146"/>
      <c r="J140" s="146"/>
      <c r="K140" s="147"/>
      <c r="L140" s="146"/>
      <c r="M140" s="88">
        <v>0</v>
      </c>
      <c r="N140" s="32">
        <f t="shared" si="2"/>
        <v>0</v>
      </c>
      <c r="P140" s="76">
        <v>1207</v>
      </c>
      <c r="Q140" s="76">
        <v>0</v>
      </c>
      <c r="R140"/>
    </row>
    <row r="141" spans="1:18" ht="16.2" x14ac:dyDescent="0.3">
      <c r="A141" s="6"/>
      <c r="B141" s="170">
        <v>18</v>
      </c>
      <c r="C141" s="191" t="s">
        <v>314</v>
      </c>
      <c r="D141" s="192"/>
      <c r="E141" s="122" t="s">
        <v>315</v>
      </c>
      <c r="F141" s="143" t="s">
        <v>291</v>
      </c>
      <c r="G141" s="144" t="s">
        <v>292</v>
      </c>
      <c r="H141" s="84">
        <v>0</v>
      </c>
      <c r="I141" s="146"/>
      <c r="J141" s="146"/>
      <c r="K141" s="147"/>
      <c r="L141" s="146"/>
      <c r="M141" s="88">
        <v>0</v>
      </c>
      <c r="N141" s="32">
        <f t="shared" si="2"/>
        <v>0</v>
      </c>
      <c r="P141" s="76">
        <v>1207</v>
      </c>
      <c r="Q141" s="76">
        <v>0</v>
      </c>
      <c r="R141"/>
    </row>
    <row r="142" spans="1:18" ht="16.2" x14ac:dyDescent="0.3">
      <c r="A142" s="6"/>
      <c r="B142" s="170">
        <v>19</v>
      </c>
      <c r="C142" s="191" t="s">
        <v>316</v>
      </c>
      <c r="D142" s="192"/>
      <c r="E142" s="122" t="s">
        <v>317</v>
      </c>
      <c r="F142" s="143" t="s">
        <v>291</v>
      </c>
      <c r="G142" s="144" t="s">
        <v>292</v>
      </c>
      <c r="H142" s="84">
        <v>0</v>
      </c>
      <c r="I142" s="146"/>
      <c r="J142" s="146"/>
      <c r="K142" s="147"/>
      <c r="L142" s="146"/>
      <c r="M142" s="88">
        <v>0</v>
      </c>
      <c r="N142" s="32">
        <f t="shared" si="2"/>
        <v>0</v>
      </c>
      <c r="P142" s="76">
        <v>1207</v>
      </c>
      <c r="Q142" s="76">
        <v>0</v>
      </c>
      <c r="R142"/>
    </row>
    <row r="143" spans="1:18" ht="16.2" x14ac:dyDescent="0.3">
      <c r="A143" s="6"/>
      <c r="B143" s="170">
        <v>20</v>
      </c>
      <c r="C143" s="191" t="s">
        <v>318</v>
      </c>
      <c r="D143" s="192"/>
      <c r="E143" s="122" t="s">
        <v>319</v>
      </c>
      <c r="F143" s="143" t="s">
        <v>291</v>
      </c>
      <c r="G143" s="144" t="s">
        <v>292</v>
      </c>
      <c r="H143" s="84">
        <v>0</v>
      </c>
      <c r="I143" s="146"/>
      <c r="J143" s="146"/>
      <c r="K143" s="147"/>
      <c r="L143" s="146"/>
      <c r="M143" s="88">
        <v>0</v>
      </c>
      <c r="N143" s="32">
        <f t="shared" si="2"/>
        <v>0</v>
      </c>
      <c r="P143" s="76">
        <v>1207</v>
      </c>
      <c r="Q143" s="76">
        <v>0</v>
      </c>
      <c r="R143"/>
    </row>
    <row r="144" spans="1:18" ht="16.2" x14ac:dyDescent="0.3">
      <c r="A144" s="6"/>
      <c r="B144" s="170">
        <v>21</v>
      </c>
      <c r="C144" s="191" t="s">
        <v>320</v>
      </c>
      <c r="D144" s="192"/>
      <c r="E144" s="122" t="s">
        <v>321</v>
      </c>
      <c r="F144" s="143" t="s">
        <v>291</v>
      </c>
      <c r="G144" s="144" t="s">
        <v>292</v>
      </c>
      <c r="H144" s="84">
        <v>0</v>
      </c>
      <c r="I144" s="146"/>
      <c r="J144" s="146"/>
      <c r="K144" s="147"/>
      <c r="L144" s="146"/>
      <c r="M144" s="88">
        <v>0</v>
      </c>
      <c r="N144" s="32">
        <f t="shared" si="2"/>
        <v>0</v>
      </c>
      <c r="P144" s="76">
        <v>1207</v>
      </c>
      <c r="Q144" s="76">
        <v>0</v>
      </c>
      <c r="R144"/>
    </row>
    <row r="145" spans="1:18" ht="16.2" x14ac:dyDescent="0.3">
      <c r="A145" s="6"/>
      <c r="B145" s="170">
        <v>22</v>
      </c>
      <c r="C145" s="191" t="s">
        <v>322</v>
      </c>
      <c r="D145" s="192"/>
      <c r="E145" s="122" t="s">
        <v>323</v>
      </c>
      <c r="F145" s="143" t="s">
        <v>291</v>
      </c>
      <c r="G145" s="144" t="s">
        <v>292</v>
      </c>
      <c r="H145" s="84">
        <v>0</v>
      </c>
      <c r="I145" s="146"/>
      <c r="J145" s="146"/>
      <c r="K145" s="147"/>
      <c r="L145" s="146"/>
      <c r="M145" s="88">
        <v>0</v>
      </c>
      <c r="N145" s="32">
        <f t="shared" si="2"/>
        <v>0</v>
      </c>
      <c r="P145" s="76">
        <v>1207</v>
      </c>
      <c r="Q145" s="76">
        <v>0</v>
      </c>
      <c r="R145"/>
    </row>
    <row r="146" spans="1:18" ht="16.2" x14ac:dyDescent="0.3">
      <c r="A146" s="6"/>
      <c r="B146" s="170">
        <v>23</v>
      </c>
      <c r="C146" s="191" t="s">
        <v>324</v>
      </c>
      <c r="D146" s="192"/>
      <c r="E146" s="122" t="s">
        <v>325</v>
      </c>
      <c r="F146" s="143" t="s">
        <v>291</v>
      </c>
      <c r="G146" s="144" t="s">
        <v>292</v>
      </c>
      <c r="H146" s="84">
        <v>0</v>
      </c>
      <c r="I146" s="146"/>
      <c r="J146" s="146"/>
      <c r="K146" s="147"/>
      <c r="L146" s="146"/>
      <c r="M146" s="88">
        <v>0</v>
      </c>
      <c r="N146" s="32">
        <f t="shared" si="2"/>
        <v>0</v>
      </c>
      <c r="P146" s="76">
        <v>1207</v>
      </c>
      <c r="Q146" s="76">
        <v>0</v>
      </c>
      <c r="R146"/>
    </row>
    <row r="147" spans="1:18" ht="16.2" x14ac:dyDescent="0.3">
      <c r="A147" s="6"/>
      <c r="B147" s="170">
        <v>24</v>
      </c>
      <c r="C147" s="191" t="s">
        <v>326</v>
      </c>
      <c r="D147" s="192"/>
      <c r="E147" s="122" t="s">
        <v>327</v>
      </c>
      <c r="F147" s="143" t="s">
        <v>291</v>
      </c>
      <c r="G147" s="144" t="s">
        <v>292</v>
      </c>
      <c r="H147" s="84">
        <v>0</v>
      </c>
      <c r="I147" s="146"/>
      <c r="J147" s="146"/>
      <c r="K147" s="147"/>
      <c r="L147" s="146"/>
      <c r="M147" s="88">
        <v>0</v>
      </c>
      <c r="N147" s="32">
        <f t="shared" si="2"/>
        <v>0</v>
      </c>
      <c r="P147" s="76">
        <v>1207</v>
      </c>
      <c r="Q147" s="76">
        <v>0</v>
      </c>
      <c r="R147"/>
    </row>
    <row r="148" spans="1:18" ht="16.2" x14ac:dyDescent="0.3">
      <c r="A148" s="6"/>
      <c r="B148" s="170">
        <v>25</v>
      </c>
      <c r="C148" s="191" t="s">
        <v>328</v>
      </c>
      <c r="D148" s="192"/>
      <c r="E148" s="122" t="s">
        <v>329</v>
      </c>
      <c r="F148" s="143" t="s">
        <v>291</v>
      </c>
      <c r="G148" s="144" t="s">
        <v>292</v>
      </c>
      <c r="H148" s="84">
        <v>0</v>
      </c>
      <c r="I148" s="146"/>
      <c r="J148" s="146"/>
      <c r="K148" s="147"/>
      <c r="L148" s="146"/>
      <c r="M148" s="88">
        <v>0</v>
      </c>
      <c r="N148" s="32">
        <f t="shared" si="2"/>
        <v>0</v>
      </c>
      <c r="P148" s="76">
        <v>1207</v>
      </c>
      <c r="Q148" s="76">
        <v>0</v>
      </c>
      <c r="R148"/>
    </row>
    <row r="149" spans="1:18" ht="16.2" x14ac:dyDescent="0.3">
      <c r="A149" s="6"/>
      <c r="B149" s="170">
        <v>26</v>
      </c>
      <c r="C149" s="191" t="s">
        <v>330</v>
      </c>
      <c r="D149" s="192"/>
      <c r="E149" s="122" t="s">
        <v>331</v>
      </c>
      <c r="F149" s="143" t="s">
        <v>291</v>
      </c>
      <c r="G149" s="144" t="s">
        <v>292</v>
      </c>
      <c r="H149" s="84">
        <v>0</v>
      </c>
      <c r="I149" s="146"/>
      <c r="J149" s="146"/>
      <c r="K149" s="147"/>
      <c r="L149" s="146"/>
      <c r="M149" s="88">
        <v>0</v>
      </c>
      <c r="N149" s="32">
        <f t="shared" si="2"/>
        <v>0</v>
      </c>
      <c r="P149" s="76">
        <v>1207</v>
      </c>
      <c r="Q149" s="76">
        <v>0</v>
      </c>
      <c r="R149"/>
    </row>
    <row r="150" spans="1:18" ht="16.2" x14ac:dyDescent="0.3">
      <c r="A150" s="6"/>
      <c r="B150" s="170">
        <v>27</v>
      </c>
      <c r="C150" s="191" t="s">
        <v>332</v>
      </c>
      <c r="D150" s="192"/>
      <c r="E150" s="122" t="s">
        <v>333</v>
      </c>
      <c r="F150" s="143" t="s">
        <v>291</v>
      </c>
      <c r="G150" s="144" t="s">
        <v>292</v>
      </c>
      <c r="H150" s="84">
        <v>0</v>
      </c>
      <c r="I150" s="146"/>
      <c r="J150" s="146"/>
      <c r="K150" s="147"/>
      <c r="L150" s="146"/>
      <c r="M150" s="88">
        <v>0</v>
      </c>
      <c r="N150" s="32">
        <f t="shared" si="2"/>
        <v>0</v>
      </c>
      <c r="P150" s="76">
        <v>1207</v>
      </c>
      <c r="Q150" s="76">
        <v>0</v>
      </c>
      <c r="R150"/>
    </row>
    <row r="151" spans="1:18" ht="16.2" x14ac:dyDescent="0.3">
      <c r="A151" s="6"/>
      <c r="B151" s="170">
        <v>28</v>
      </c>
      <c r="C151" s="191" t="s">
        <v>334</v>
      </c>
      <c r="D151" s="192"/>
      <c r="E151" s="122" t="s">
        <v>335</v>
      </c>
      <c r="F151" s="143" t="s">
        <v>276</v>
      </c>
      <c r="G151" s="144" t="s">
        <v>292</v>
      </c>
      <c r="H151" s="84">
        <v>0</v>
      </c>
      <c r="I151" s="146"/>
      <c r="J151" s="146"/>
      <c r="K151" s="147"/>
      <c r="L151" s="146"/>
      <c r="M151" s="88">
        <v>0</v>
      </c>
      <c r="N151" s="32">
        <f t="shared" si="2"/>
        <v>0</v>
      </c>
      <c r="P151" s="76">
        <v>1207</v>
      </c>
      <c r="Q151" s="76">
        <v>0</v>
      </c>
      <c r="R151"/>
    </row>
    <row r="152" spans="1:18" ht="16.2" x14ac:dyDescent="0.3">
      <c r="A152" s="6"/>
      <c r="B152" s="170">
        <v>29</v>
      </c>
      <c r="C152" s="191" t="s">
        <v>336</v>
      </c>
      <c r="D152" s="192"/>
      <c r="E152" s="122" t="s">
        <v>337</v>
      </c>
      <c r="F152" s="143" t="s">
        <v>338</v>
      </c>
      <c r="G152" s="144" t="s">
        <v>339</v>
      </c>
      <c r="H152" s="84">
        <v>0</v>
      </c>
      <c r="I152" s="146"/>
      <c r="J152" s="146"/>
      <c r="K152" s="147"/>
      <c r="L152" s="146"/>
      <c r="M152" s="88">
        <v>0</v>
      </c>
      <c r="N152" s="32">
        <f t="shared" si="2"/>
        <v>0</v>
      </c>
      <c r="P152" s="76">
        <v>1065</v>
      </c>
      <c r="Q152" s="76">
        <v>0</v>
      </c>
      <c r="R152"/>
    </row>
    <row r="153" spans="1:18" ht="16.2" x14ac:dyDescent="0.3">
      <c r="A153" s="6"/>
      <c r="B153" s="170">
        <v>30</v>
      </c>
      <c r="C153" s="191" t="s">
        <v>340</v>
      </c>
      <c r="D153" s="192"/>
      <c r="E153" s="122" t="s">
        <v>341</v>
      </c>
      <c r="F153" s="143" t="s">
        <v>340</v>
      </c>
      <c r="G153" s="179">
        <v>4600</v>
      </c>
      <c r="H153" s="145"/>
      <c r="I153" s="146"/>
      <c r="J153" s="146"/>
      <c r="K153" s="147"/>
      <c r="L153" s="146"/>
      <c r="M153" s="88">
        <v>0</v>
      </c>
      <c r="N153" s="32">
        <f>M153*P153+Q153*(H153+I153+J153+K153+L153)</f>
        <v>0</v>
      </c>
      <c r="P153" s="76">
        <v>4600</v>
      </c>
      <c r="R153"/>
    </row>
    <row r="154" spans="1:18" ht="16.2" x14ac:dyDescent="0.3">
      <c r="A154" s="6"/>
      <c r="B154" s="170">
        <v>31</v>
      </c>
      <c r="C154" s="191" t="s">
        <v>342</v>
      </c>
      <c r="D154" s="192"/>
      <c r="E154" s="122" t="s">
        <v>343</v>
      </c>
      <c r="F154" s="143" t="s">
        <v>71</v>
      </c>
      <c r="G154" s="144">
        <v>42528</v>
      </c>
      <c r="H154" s="145"/>
      <c r="I154" s="146"/>
      <c r="J154" s="146"/>
      <c r="K154" s="147"/>
      <c r="L154" s="146"/>
      <c r="M154" s="88">
        <v>0</v>
      </c>
      <c r="N154" s="32">
        <f t="shared" si="2"/>
        <v>0</v>
      </c>
      <c r="P154" s="76">
        <v>42528</v>
      </c>
      <c r="R154"/>
    </row>
    <row r="155" spans="1:18" ht="16.2" x14ac:dyDescent="0.3">
      <c r="A155" s="6"/>
      <c r="B155" s="170">
        <v>32</v>
      </c>
      <c r="C155" s="191" t="s">
        <v>344</v>
      </c>
      <c r="D155" s="192"/>
      <c r="E155" s="122" t="s">
        <v>345</v>
      </c>
      <c r="F155" s="143" t="s">
        <v>204</v>
      </c>
      <c r="G155" s="144">
        <v>291</v>
      </c>
      <c r="H155" s="145"/>
      <c r="I155" s="146"/>
      <c r="J155" s="146"/>
      <c r="K155" s="147"/>
      <c r="L155" s="146"/>
      <c r="M155" s="88">
        <v>0</v>
      </c>
      <c r="N155" s="32">
        <f t="shared" si="2"/>
        <v>0</v>
      </c>
      <c r="P155" s="76">
        <v>291</v>
      </c>
      <c r="R155"/>
    </row>
    <row r="156" spans="1:18" ht="16.2" x14ac:dyDescent="0.3">
      <c r="A156" s="6"/>
      <c r="B156" s="170">
        <v>33</v>
      </c>
      <c r="C156" s="191" t="s">
        <v>346</v>
      </c>
      <c r="D156" s="192"/>
      <c r="E156" s="122" t="s">
        <v>347</v>
      </c>
      <c r="F156" s="143" t="s">
        <v>204</v>
      </c>
      <c r="G156" s="144">
        <v>291</v>
      </c>
      <c r="H156" s="145"/>
      <c r="I156" s="146"/>
      <c r="J156" s="146"/>
      <c r="K156" s="147"/>
      <c r="L156" s="146"/>
      <c r="M156" s="88">
        <v>0</v>
      </c>
      <c r="N156" s="32">
        <f t="shared" si="2"/>
        <v>0</v>
      </c>
      <c r="P156" s="76">
        <v>291</v>
      </c>
      <c r="R156"/>
    </row>
    <row r="157" spans="1:18" ht="16.2" x14ac:dyDescent="0.3">
      <c r="A157" s="6"/>
      <c r="B157" s="170">
        <v>34</v>
      </c>
      <c r="C157" s="191" t="s">
        <v>348</v>
      </c>
      <c r="D157" s="192"/>
      <c r="E157" s="122" t="s">
        <v>349</v>
      </c>
      <c r="F157" s="165" t="s">
        <v>204</v>
      </c>
      <c r="G157" s="144">
        <v>291</v>
      </c>
      <c r="H157" s="145"/>
      <c r="I157" s="146"/>
      <c r="J157" s="146"/>
      <c r="K157" s="147"/>
      <c r="L157" s="146"/>
      <c r="M157" s="88">
        <v>0</v>
      </c>
      <c r="N157" s="32">
        <f t="shared" si="2"/>
        <v>0</v>
      </c>
      <c r="P157" s="76">
        <v>291</v>
      </c>
      <c r="R157"/>
    </row>
    <row r="158" spans="1:18" ht="16.2" x14ac:dyDescent="0.3">
      <c r="A158" s="6"/>
      <c r="B158" s="170">
        <v>35</v>
      </c>
      <c r="C158" s="191" t="s">
        <v>350</v>
      </c>
      <c r="D158" s="192"/>
      <c r="E158" s="122" t="s">
        <v>351</v>
      </c>
      <c r="F158" s="143" t="s">
        <v>352</v>
      </c>
      <c r="G158" s="144">
        <v>291</v>
      </c>
      <c r="H158" s="145"/>
      <c r="I158" s="146"/>
      <c r="J158" s="146"/>
      <c r="K158" s="147"/>
      <c r="L158" s="146"/>
      <c r="M158" s="88">
        <v>0</v>
      </c>
      <c r="N158" s="32">
        <f t="shared" si="2"/>
        <v>0</v>
      </c>
      <c r="P158" s="76">
        <v>291</v>
      </c>
      <c r="R158"/>
    </row>
    <row r="159" spans="1:18" ht="16.2" x14ac:dyDescent="0.3">
      <c r="A159" s="6"/>
      <c r="B159" s="170">
        <v>36</v>
      </c>
      <c r="C159" s="191" t="s">
        <v>353</v>
      </c>
      <c r="D159" s="192"/>
      <c r="E159" s="122" t="s">
        <v>354</v>
      </c>
      <c r="F159" s="143" t="s">
        <v>270</v>
      </c>
      <c r="G159" s="179">
        <v>309</v>
      </c>
      <c r="H159" s="145"/>
      <c r="I159" s="146"/>
      <c r="J159" s="146"/>
      <c r="K159" s="147"/>
      <c r="L159" s="146"/>
      <c r="M159" s="88">
        <v>0</v>
      </c>
      <c r="N159" s="32">
        <f t="shared" si="2"/>
        <v>0</v>
      </c>
      <c r="P159" s="76">
        <v>309</v>
      </c>
      <c r="R159"/>
    </row>
    <row r="160" spans="1:18" ht="16.2" x14ac:dyDescent="0.3">
      <c r="A160" s="6"/>
      <c r="B160" s="170">
        <v>37</v>
      </c>
      <c r="C160" s="191" t="s">
        <v>355</v>
      </c>
      <c r="D160" s="192"/>
      <c r="E160" s="122" t="s">
        <v>356</v>
      </c>
      <c r="F160" s="143" t="s">
        <v>78</v>
      </c>
      <c r="G160" s="149">
        <v>7598</v>
      </c>
      <c r="H160" s="84">
        <v>0</v>
      </c>
      <c r="I160" s="146"/>
      <c r="J160" s="146"/>
      <c r="K160" s="147"/>
      <c r="L160" s="146"/>
      <c r="M160" s="88">
        <v>0</v>
      </c>
      <c r="N160" s="32">
        <f>M160*P160+H160+I160+J160+K160+L160</f>
        <v>0</v>
      </c>
      <c r="P160" s="76">
        <v>7598</v>
      </c>
      <c r="R160"/>
    </row>
    <row r="161" spans="1:18" ht="16.2" x14ac:dyDescent="0.3">
      <c r="A161" s="6"/>
      <c r="B161" s="170">
        <v>38</v>
      </c>
      <c r="C161" s="191" t="s">
        <v>357</v>
      </c>
      <c r="D161" s="192"/>
      <c r="E161" s="122" t="s">
        <v>358</v>
      </c>
      <c r="F161" s="143" t="s">
        <v>78</v>
      </c>
      <c r="G161" s="149">
        <v>7598</v>
      </c>
      <c r="H161" s="84">
        <v>0</v>
      </c>
      <c r="I161" s="146"/>
      <c r="J161" s="146"/>
      <c r="K161" s="147"/>
      <c r="L161" s="146"/>
      <c r="M161" s="88">
        <v>0</v>
      </c>
      <c r="N161" s="32">
        <f t="shared" ref="N161" si="3">M161*P161+H161+I161+J161+K161+L161</f>
        <v>0</v>
      </c>
      <c r="P161" s="76">
        <v>7598</v>
      </c>
      <c r="R161"/>
    </row>
    <row r="162" spans="1:18" ht="16.2" x14ac:dyDescent="0.3">
      <c r="A162" s="6"/>
      <c r="B162" s="170">
        <v>39</v>
      </c>
      <c r="C162" s="191" t="s">
        <v>359</v>
      </c>
      <c r="D162" s="192"/>
      <c r="E162" s="122" t="s">
        <v>360</v>
      </c>
      <c r="F162" s="143" t="s">
        <v>78</v>
      </c>
      <c r="G162" s="149">
        <v>7598</v>
      </c>
      <c r="H162" s="84">
        <v>0</v>
      </c>
      <c r="I162" s="146"/>
      <c r="J162" s="146"/>
      <c r="K162" s="147"/>
      <c r="L162" s="146"/>
      <c r="M162" s="88">
        <v>0</v>
      </c>
      <c r="N162" s="32">
        <f>M162*P162+H162+I162+J162+K162+L162</f>
        <v>0</v>
      </c>
      <c r="P162" s="76">
        <v>7598</v>
      </c>
      <c r="R162"/>
    </row>
    <row r="163" spans="1:18" customFormat="1" ht="16.2" x14ac:dyDescent="0.3">
      <c r="A163" s="6"/>
      <c r="B163" s="170">
        <v>40</v>
      </c>
      <c r="C163" s="191" t="s">
        <v>361</v>
      </c>
      <c r="D163" s="192"/>
      <c r="E163" s="122" t="s">
        <v>362</v>
      </c>
      <c r="F163" s="143" t="s">
        <v>291</v>
      </c>
      <c r="G163" s="144" t="s">
        <v>292</v>
      </c>
      <c r="H163" s="84">
        <v>0</v>
      </c>
      <c r="I163" s="146"/>
      <c r="J163" s="146"/>
      <c r="K163" s="147"/>
      <c r="L163" s="146"/>
      <c r="M163" s="88">
        <v>0</v>
      </c>
      <c r="N163" s="32">
        <f t="shared" si="2"/>
        <v>0</v>
      </c>
      <c r="O163" s="4"/>
      <c r="P163" s="76">
        <v>1297</v>
      </c>
      <c r="Q163" s="76">
        <v>0</v>
      </c>
    </row>
    <row r="164" spans="1:18" x14ac:dyDescent="0.3">
      <c r="B164" s="170">
        <v>41</v>
      </c>
      <c r="C164" s="199" t="s">
        <v>363</v>
      </c>
      <c r="D164" s="200"/>
      <c r="E164" s="125" t="s">
        <v>364</v>
      </c>
      <c r="F164" s="143" t="s">
        <v>291</v>
      </c>
      <c r="G164" s="144" t="s">
        <v>292</v>
      </c>
      <c r="H164" s="84">
        <v>0</v>
      </c>
      <c r="I164" s="146"/>
      <c r="J164" s="146"/>
      <c r="K164" s="182"/>
      <c r="L164" s="146"/>
      <c r="M164" s="88">
        <v>0</v>
      </c>
      <c r="N164" s="32">
        <f>M164*P164+Q164*(H164+I164+J164+K164+L164)</f>
        <v>0</v>
      </c>
      <c r="P164" s="76">
        <v>1297</v>
      </c>
      <c r="Q164" s="76">
        <v>0</v>
      </c>
      <c r="R164"/>
    </row>
    <row r="165" spans="1:18" ht="16.2" x14ac:dyDescent="0.3">
      <c r="A165" s="6"/>
      <c r="B165" s="170">
        <v>42</v>
      </c>
      <c r="C165" s="191" t="s">
        <v>365</v>
      </c>
      <c r="D165" s="192"/>
      <c r="E165" s="171" t="s">
        <v>366</v>
      </c>
      <c r="F165" s="143" t="s">
        <v>276</v>
      </c>
      <c r="G165" s="144" t="s">
        <v>277</v>
      </c>
      <c r="H165" s="84">
        <v>0</v>
      </c>
      <c r="I165" s="146"/>
      <c r="J165" s="146"/>
      <c r="K165" s="147"/>
      <c r="L165" s="146"/>
      <c r="M165" s="88">
        <v>0</v>
      </c>
      <c r="N165" s="32">
        <f t="shared" si="2"/>
        <v>0</v>
      </c>
      <c r="P165" s="76">
        <v>1297</v>
      </c>
      <c r="Q165" s="76">
        <v>0</v>
      </c>
      <c r="R165"/>
    </row>
    <row r="166" spans="1:18" ht="16.2" x14ac:dyDescent="0.3">
      <c r="A166" s="6"/>
      <c r="B166" s="170">
        <v>43</v>
      </c>
      <c r="C166" s="191" t="s">
        <v>367</v>
      </c>
      <c r="D166" s="192"/>
      <c r="E166" s="171" t="s">
        <v>368</v>
      </c>
      <c r="F166" s="143" t="s">
        <v>291</v>
      </c>
      <c r="G166" s="144" t="s">
        <v>292</v>
      </c>
      <c r="H166" s="84">
        <v>0</v>
      </c>
      <c r="I166" s="146"/>
      <c r="J166" s="146"/>
      <c r="K166" s="147"/>
      <c r="L166" s="146"/>
      <c r="M166" s="88">
        <v>0</v>
      </c>
      <c r="N166" s="32">
        <f t="shared" si="2"/>
        <v>0</v>
      </c>
      <c r="P166" s="76">
        <v>1297</v>
      </c>
      <c r="Q166" s="76">
        <v>0</v>
      </c>
      <c r="R166"/>
    </row>
    <row r="167" spans="1:18" x14ac:dyDescent="0.3">
      <c r="B167" s="170">
        <v>44</v>
      </c>
      <c r="C167" s="199" t="s">
        <v>369</v>
      </c>
      <c r="D167" s="200"/>
      <c r="E167" s="125" t="s">
        <v>370</v>
      </c>
      <c r="F167" s="143" t="s">
        <v>291</v>
      </c>
      <c r="G167" s="144" t="s">
        <v>292</v>
      </c>
      <c r="H167" s="84">
        <v>0</v>
      </c>
      <c r="I167" s="146"/>
      <c r="J167" s="146"/>
      <c r="K167" s="182"/>
      <c r="L167" s="146"/>
      <c r="M167" s="88">
        <v>0</v>
      </c>
      <c r="N167" s="32">
        <f>M167*P167+Q167*(H167+I167+J167+K167+L167)</f>
        <v>0</v>
      </c>
      <c r="P167" s="76">
        <v>1297</v>
      </c>
      <c r="Q167" s="76">
        <v>0</v>
      </c>
      <c r="R167"/>
    </row>
    <row r="168" spans="1:18" ht="16.2" thickBot="1" x14ac:dyDescent="0.35">
      <c r="A168"/>
      <c r="B168" s="181">
        <v>45</v>
      </c>
      <c r="C168" s="203" t="s">
        <v>371</v>
      </c>
      <c r="D168" s="204"/>
      <c r="E168" s="172" t="s">
        <v>372</v>
      </c>
      <c r="F168" s="93" t="s">
        <v>291</v>
      </c>
      <c r="G168" s="144" t="s">
        <v>292</v>
      </c>
      <c r="H168" s="95">
        <v>0</v>
      </c>
      <c r="I168" s="152"/>
      <c r="J168" s="152"/>
      <c r="K168" s="183"/>
      <c r="L168" s="152"/>
      <c r="M168" s="91">
        <v>0</v>
      </c>
      <c r="N168" s="33">
        <f t="shared" si="2"/>
        <v>0</v>
      </c>
      <c r="O168"/>
      <c r="P168" s="76">
        <v>1297</v>
      </c>
      <c r="Q168" s="76">
        <v>0</v>
      </c>
      <c r="R168"/>
    </row>
    <row r="169" spans="1:18" ht="16.8" thickBot="1" x14ac:dyDescent="0.35">
      <c r="A169" s="6"/>
      <c r="B169" s="166"/>
      <c r="C169" s="195" t="s">
        <v>373</v>
      </c>
      <c r="D169" s="196"/>
      <c r="E169" s="167"/>
      <c r="F169" s="155"/>
      <c r="G169" s="156" t="s">
        <v>8</v>
      </c>
      <c r="H169" s="157" t="s">
        <v>17</v>
      </c>
      <c r="I169" s="156" t="s">
        <v>18</v>
      </c>
      <c r="J169" s="156" t="s">
        <v>19</v>
      </c>
      <c r="K169" s="158" t="s">
        <v>20</v>
      </c>
      <c r="L169" s="156" t="s">
        <v>21</v>
      </c>
      <c r="M169" s="40" t="s">
        <v>22</v>
      </c>
      <c r="N169" s="40" t="s">
        <v>23</v>
      </c>
      <c r="R169"/>
    </row>
    <row r="170" spans="1:18" customFormat="1" ht="16.2" x14ac:dyDescent="0.3">
      <c r="A170" s="6"/>
      <c r="B170" s="168">
        <v>1</v>
      </c>
      <c r="C170" s="205" t="s">
        <v>374</v>
      </c>
      <c r="D170" s="206"/>
      <c r="E170" s="188" t="s">
        <v>375</v>
      </c>
      <c r="F170" s="159" t="s">
        <v>376</v>
      </c>
      <c r="G170" s="169">
        <v>97</v>
      </c>
      <c r="H170" s="70"/>
      <c r="I170" s="161"/>
      <c r="J170" s="161"/>
      <c r="K170" s="162"/>
      <c r="L170" s="161"/>
      <c r="M170" s="92">
        <v>0</v>
      </c>
      <c r="N170" s="34">
        <f t="shared" ref="N170:N197" si="4">M170*P170+Q170*(H170+I170+J170+K170+L170)</f>
        <v>0</v>
      </c>
      <c r="O170" s="4"/>
      <c r="P170" s="76">
        <v>97</v>
      </c>
      <c r="Q170" s="76"/>
    </row>
    <row r="171" spans="1:18" x14ac:dyDescent="0.3">
      <c r="B171" s="143">
        <v>2</v>
      </c>
      <c r="C171" s="199" t="s">
        <v>377</v>
      </c>
      <c r="D171" s="200"/>
      <c r="E171" s="125" t="s">
        <v>378</v>
      </c>
      <c r="F171" s="143" t="s">
        <v>259</v>
      </c>
      <c r="G171" s="144">
        <v>120</v>
      </c>
      <c r="H171" s="173"/>
      <c r="I171" s="174"/>
      <c r="J171" s="146"/>
      <c r="K171" s="182"/>
      <c r="L171" s="146"/>
      <c r="M171" s="88">
        <v>0</v>
      </c>
      <c r="N171" s="32">
        <f t="shared" si="4"/>
        <v>0</v>
      </c>
      <c r="P171" s="76">
        <v>120</v>
      </c>
      <c r="R171"/>
    </row>
    <row r="172" spans="1:18" ht="16.2" x14ac:dyDescent="0.3">
      <c r="A172" s="6"/>
      <c r="B172" s="170">
        <v>3</v>
      </c>
      <c r="C172" s="201" t="s">
        <v>379</v>
      </c>
      <c r="D172" s="202"/>
      <c r="E172" s="171" t="s">
        <v>380</v>
      </c>
      <c r="F172" s="143" t="s">
        <v>376</v>
      </c>
      <c r="G172" s="169">
        <v>97</v>
      </c>
      <c r="H172" s="145"/>
      <c r="I172" s="146"/>
      <c r="J172" s="146"/>
      <c r="K172" s="147"/>
      <c r="L172" s="146"/>
      <c r="M172" s="88">
        <v>0</v>
      </c>
      <c r="N172" s="32">
        <f t="shared" si="4"/>
        <v>0</v>
      </c>
      <c r="P172" s="76">
        <v>97</v>
      </c>
      <c r="R172"/>
    </row>
    <row r="173" spans="1:18" x14ac:dyDescent="0.3">
      <c r="B173" s="143">
        <v>4</v>
      </c>
      <c r="C173" s="199" t="s">
        <v>381</v>
      </c>
      <c r="D173" s="200"/>
      <c r="E173" s="125" t="s">
        <v>382</v>
      </c>
      <c r="F173" s="143" t="s">
        <v>376</v>
      </c>
      <c r="G173" s="179">
        <v>97</v>
      </c>
      <c r="H173" s="145"/>
      <c r="I173" s="146"/>
      <c r="J173" s="146"/>
      <c r="K173" s="182"/>
      <c r="L173" s="146"/>
      <c r="M173" s="88">
        <v>0</v>
      </c>
      <c r="N173" s="32">
        <f t="shared" si="4"/>
        <v>0</v>
      </c>
      <c r="P173" s="76">
        <v>97</v>
      </c>
      <c r="R173"/>
    </row>
    <row r="174" spans="1:18" ht="15.75" customHeight="1" x14ac:dyDescent="0.3">
      <c r="A174" s="6"/>
      <c r="B174" s="170">
        <v>5</v>
      </c>
      <c r="C174" s="201" t="s">
        <v>383</v>
      </c>
      <c r="D174" s="202"/>
      <c r="E174" s="171" t="s">
        <v>384</v>
      </c>
      <c r="F174" s="143" t="s">
        <v>385</v>
      </c>
      <c r="G174" s="179">
        <v>30</v>
      </c>
      <c r="H174" s="145"/>
      <c r="I174" s="146"/>
      <c r="J174" s="146"/>
      <c r="K174" s="147"/>
      <c r="L174" s="146"/>
      <c r="M174" s="88">
        <v>0</v>
      </c>
      <c r="N174" s="32">
        <f t="shared" si="4"/>
        <v>0</v>
      </c>
      <c r="P174" s="76">
        <v>30</v>
      </c>
      <c r="R174"/>
    </row>
    <row r="175" spans="1:18" ht="16.2" x14ac:dyDescent="0.3">
      <c r="A175" s="6"/>
      <c r="B175" s="143">
        <v>6</v>
      </c>
      <c r="C175" s="201" t="s">
        <v>386</v>
      </c>
      <c r="D175" s="202"/>
      <c r="E175" s="171" t="s">
        <v>387</v>
      </c>
      <c r="F175" s="143" t="s">
        <v>385</v>
      </c>
      <c r="G175" s="179">
        <v>30</v>
      </c>
      <c r="H175" s="145"/>
      <c r="I175" s="146"/>
      <c r="J175" s="146"/>
      <c r="K175" s="147"/>
      <c r="L175" s="146"/>
      <c r="M175" s="88">
        <v>0</v>
      </c>
      <c r="N175" s="32">
        <f t="shared" si="4"/>
        <v>0</v>
      </c>
      <c r="P175" s="76">
        <v>30</v>
      </c>
      <c r="R175"/>
    </row>
    <row r="176" spans="1:18" x14ac:dyDescent="0.3">
      <c r="B176" s="170">
        <v>7</v>
      </c>
      <c r="C176" s="199" t="s">
        <v>388</v>
      </c>
      <c r="D176" s="200"/>
      <c r="E176" s="184" t="s">
        <v>389</v>
      </c>
      <c r="F176" s="143" t="s">
        <v>385</v>
      </c>
      <c r="G176" s="179">
        <v>30</v>
      </c>
      <c r="H176" s="145"/>
      <c r="I176" s="146"/>
      <c r="J176" s="146"/>
      <c r="K176" s="182"/>
      <c r="L176" s="146"/>
      <c r="M176" s="88">
        <v>0</v>
      </c>
      <c r="N176" s="32">
        <f t="shared" si="4"/>
        <v>0</v>
      </c>
      <c r="P176" s="76">
        <v>30</v>
      </c>
      <c r="R176"/>
    </row>
    <row r="177" spans="1:18" x14ac:dyDescent="0.3">
      <c r="A177"/>
      <c r="B177" s="143">
        <v>8</v>
      </c>
      <c r="C177" s="199" t="s">
        <v>390</v>
      </c>
      <c r="D177" s="200"/>
      <c r="E177" s="184" t="s">
        <v>391</v>
      </c>
      <c r="F177" s="143" t="s">
        <v>385</v>
      </c>
      <c r="G177" s="179">
        <v>30</v>
      </c>
      <c r="H177" s="145"/>
      <c r="I177" s="146"/>
      <c r="J177" s="146"/>
      <c r="K177" s="182"/>
      <c r="L177" s="146"/>
      <c r="M177" s="88">
        <v>0</v>
      </c>
      <c r="N177" s="32">
        <f t="shared" si="4"/>
        <v>0</v>
      </c>
      <c r="O177"/>
      <c r="P177" s="76">
        <v>30</v>
      </c>
      <c r="Q177"/>
      <c r="R177"/>
    </row>
    <row r="178" spans="1:18" customFormat="1" ht="16.2" x14ac:dyDescent="0.3">
      <c r="A178" s="6"/>
      <c r="B178" s="170">
        <v>9</v>
      </c>
      <c r="C178" s="201" t="s">
        <v>392</v>
      </c>
      <c r="D178" s="202"/>
      <c r="E178" s="171" t="s">
        <v>393</v>
      </c>
      <c r="F178" s="143" t="s">
        <v>385</v>
      </c>
      <c r="G178" s="179">
        <v>30</v>
      </c>
      <c r="H178" s="145"/>
      <c r="I178" s="146"/>
      <c r="J178" s="146"/>
      <c r="K178" s="147"/>
      <c r="L178" s="146"/>
      <c r="M178" s="88">
        <v>0</v>
      </c>
      <c r="N178" s="32">
        <f t="shared" si="4"/>
        <v>0</v>
      </c>
      <c r="O178" s="4"/>
      <c r="P178" s="76">
        <v>30</v>
      </c>
      <c r="Q178" s="76"/>
    </row>
    <row r="179" spans="1:18" ht="16.2" x14ac:dyDescent="0.3">
      <c r="A179" s="6"/>
      <c r="B179" s="143">
        <v>10</v>
      </c>
      <c r="C179" s="201" t="s">
        <v>394</v>
      </c>
      <c r="D179" s="202"/>
      <c r="E179" s="171" t="s">
        <v>395</v>
      </c>
      <c r="F179" s="143" t="s">
        <v>385</v>
      </c>
      <c r="G179" s="179">
        <v>30</v>
      </c>
      <c r="H179" s="145"/>
      <c r="I179" s="146"/>
      <c r="J179" s="146"/>
      <c r="K179" s="147"/>
      <c r="L179" s="146"/>
      <c r="M179" s="88">
        <v>0</v>
      </c>
      <c r="N179" s="32">
        <f t="shared" si="4"/>
        <v>0</v>
      </c>
      <c r="P179" s="76">
        <v>30</v>
      </c>
      <c r="R179"/>
    </row>
    <row r="180" spans="1:18" x14ac:dyDescent="0.3">
      <c r="B180" s="170">
        <v>11</v>
      </c>
      <c r="C180" s="199" t="s">
        <v>396</v>
      </c>
      <c r="D180" s="200"/>
      <c r="E180" s="184" t="s">
        <v>397</v>
      </c>
      <c r="F180" s="143" t="s">
        <v>259</v>
      </c>
      <c r="G180" s="144">
        <v>120</v>
      </c>
      <c r="H180" s="173"/>
      <c r="I180" s="174"/>
      <c r="J180" s="146"/>
      <c r="K180" s="182"/>
      <c r="L180" s="146"/>
      <c r="M180" s="88">
        <v>0</v>
      </c>
      <c r="N180" s="32">
        <f t="shared" si="4"/>
        <v>0</v>
      </c>
      <c r="P180" s="76">
        <v>120</v>
      </c>
      <c r="R180"/>
    </row>
    <row r="181" spans="1:18" x14ac:dyDescent="0.3">
      <c r="B181" s="143">
        <v>12</v>
      </c>
      <c r="C181" s="199" t="s">
        <v>398</v>
      </c>
      <c r="D181" s="200"/>
      <c r="E181" s="184" t="s">
        <v>399</v>
      </c>
      <c r="F181" s="143" t="s">
        <v>259</v>
      </c>
      <c r="G181" s="144">
        <v>120</v>
      </c>
      <c r="H181" s="173"/>
      <c r="I181" s="174"/>
      <c r="J181" s="146"/>
      <c r="K181" s="182"/>
      <c r="L181" s="146"/>
      <c r="M181" s="88">
        <v>0</v>
      </c>
      <c r="N181" s="32">
        <f t="shared" si="4"/>
        <v>0</v>
      </c>
      <c r="P181" s="76">
        <v>120</v>
      </c>
      <c r="R181"/>
    </row>
    <row r="182" spans="1:18" x14ac:dyDescent="0.3">
      <c r="B182" s="170">
        <v>13</v>
      </c>
      <c r="C182" s="199" t="s">
        <v>400</v>
      </c>
      <c r="D182" s="200"/>
      <c r="E182" s="184" t="s">
        <v>401</v>
      </c>
      <c r="F182" s="143" t="s">
        <v>259</v>
      </c>
      <c r="G182" s="144">
        <v>120</v>
      </c>
      <c r="H182" s="173"/>
      <c r="I182" s="174"/>
      <c r="J182" s="146"/>
      <c r="K182" s="182"/>
      <c r="L182" s="146"/>
      <c r="M182" s="88">
        <v>0</v>
      </c>
      <c r="N182" s="32">
        <f t="shared" si="4"/>
        <v>0</v>
      </c>
      <c r="P182" s="76">
        <v>120</v>
      </c>
      <c r="R182"/>
    </row>
    <row r="183" spans="1:18" ht="16.2" thickBot="1" x14ac:dyDescent="0.35">
      <c r="B183" s="93">
        <v>14</v>
      </c>
      <c r="C183" s="203" t="s">
        <v>402</v>
      </c>
      <c r="D183" s="204"/>
      <c r="E183" s="185" t="s">
        <v>403</v>
      </c>
      <c r="F183" s="93" t="s">
        <v>259</v>
      </c>
      <c r="G183" s="144">
        <v>120</v>
      </c>
      <c r="H183" s="175"/>
      <c r="I183" s="176"/>
      <c r="J183" s="152"/>
      <c r="K183" s="183"/>
      <c r="L183" s="152"/>
      <c r="M183" s="88">
        <v>0</v>
      </c>
      <c r="N183" s="33">
        <f t="shared" si="4"/>
        <v>0</v>
      </c>
      <c r="P183" s="76">
        <v>120</v>
      </c>
      <c r="R183"/>
    </row>
    <row r="184" spans="1:18" ht="16.8" thickBot="1" x14ac:dyDescent="0.35">
      <c r="A184" s="6"/>
      <c r="B184" s="166"/>
      <c r="C184" s="195" t="s">
        <v>404</v>
      </c>
      <c r="D184" s="196"/>
      <c r="E184" s="167"/>
      <c r="F184" s="155"/>
      <c r="G184" s="156" t="s">
        <v>8</v>
      </c>
      <c r="H184" s="157" t="s">
        <v>17</v>
      </c>
      <c r="I184" s="156" t="s">
        <v>18</v>
      </c>
      <c r="J184" s="156" t="s">
        <v>19</v>
      </c>
      <c r="K184" s="158" t="s">
        <v>20</v>
      </c>
      <c r="L184" s="156" t="s">
        <v>21</v>
      </c>
      <c r="M184" s="40" t="s">
        <v>22</v>
      </c>
      <c r="N184" s="40" t="s">
        <v>23</v>
      </c>
      <c r="R184"/>
    </row>
    <row r="185" spans="1:18" ht="16.2" x14ac:dyDescent="0.3">
      <c r="A185" s="6"/>
      <c r="B185" s="168">
        <v>1</v>
      </c>
      <c r="C185" s="213" t="s">
        <v>405</v>
      </c>
      <c r="D185" s="214"/>
      <c r="E185" s="160" t="s">
        <v>406</v>
      </c>
      <c r="F185" s="159" t="s">
        <v>385</v>
      </c>
      <c r="G185" s="179">
        <v>30</v>
      </c>
      <c r="H185" s="70"/>
      <c r="I185" s="161"/>
      <c r="J185" s="161"/>
      <c r="K185" s="162"/>
      <c r="L185" s="161"/>
      <c r="M185" s="92">
        <v>0</v>
      </c>
      <c r="N185" s="34">
        <f t="shared" si="4"/>
        <v>0</v>
      </c>
      <c r="P185" s="76">
        <v>30</v>
      </c>
      <c r="R185"/>
    </row>
    <row r="186" spans="1:18" ht="16.2" x14ac:dyDescent="0.3">
      <c r="A186" s="6"/>
      <c r="B186" s="170">
        <v>2</v>
      </c>
      <c r="C186" s="191" t="s">
        <v>407</v>
      </c>
      <c r="D186" s="192"/>
      <c r="E186" s="122" t="s">
        <v>408</v>
      </c>
      <c r="F186" s="143" t="s">
        <v>385</v>
      </c>
      <c r="G186" s="179">
        <v>30</v>
      </c>
      <c r="H186" s="145"/>
      <c r="I186" s="146"/>
      <c r="J186" s="146"/>
      <c r="K186" s="147"/>
      <c r="L186" s="146"/>
      <c r="M186" s="92">
        <v>0</v>
      </c>
      <c r="N186" s="32">
        <f t="shared" si="4"/>
        <v>0</v>
      </c>
      <c r="P186" s="76">
        <v>30</v>
      </c>
      <c r="R186"/>
    </row>
    <row r="187" spans="1:18" ht="16.2" x14ac:dyDescent="0.3">
      <c r="A187" s="6"/>
      <c r="B187" s="170">
        <v>3</v>
      </c>
      <c r="C187" s="191" t="s">
        <v>409</v>
      </c>
      <c r="D187" s="192"/>
      <c r="E187" s="122" t="s">
        <v>410</v>
      </c>
      <c r="F187" s="143" t="s">
        <v>385</v>
      </c>
      <c r="G187" s="179">
        <v>30</v>
      </c>
      <c r="H187" s="145"/>
      <c r="I187" s="146"/>
      <c r="J187" s="146"/>
      <c r="K187" s="147"/>
      <c r="L187" s="146"/>
      <c r="M187" s="92">
        <v>0</v>
      </c>
      <c r="N187" s="32">
        <f t="shared" si="4"/>
        <v>0</v>
      </c>
      <c r="P187">
        <v>30</v>
      </c>
      <c r="Q187"/>
      <c r="R187"/>
    </row>
    <row r="188" spans="1:18" x14ac:dyDescent="0.3">
      <c r="A188"/>
      <c r="B188" s="170">
        <v>4</v>
      </c>
      <c r="C188" s="191" t="s">
        <v>388</v>
      </c>
      <c r="D188" s="192"/>
      <c r="E188" s="122" t="s">
        <v>411</v>
      </c>
      <c r="F188" s="143" t="s">
        <v>385</v>
      </c>
      <c r="G188" s="179">
        <v>30</v>
      </c>
      <c r="H188" s="145"/>
      <c r="I188" s="146"/>
      <c r="J188" s="146"/>
      <c r="K188" s="147"/>
      <c r="L188" s="146"/>
      <c r="M188" s="92">
        <v>0</v>
      </c>
      <c r="N188" s="32">
        <f t="shared" si="4"/>
        <v>0</v>
      </c>
      <c r="O188" s="82"/>
      <c r="P188">
        <v>30</v>
      </c>
      <c r="Q188"/>
      <c r="R188"/>
    </row>
    <row r="189" spans="1:18" x14ac:dyDescent="0.3">
      <c r="A189"/>
      <c r="B189" s="170">
        <v>5</v>
      </c>
      <c r="C189" s="191" t="s">
        <v>412</v>
      </c>
      <c r="D189" s="192"/>
      <c r="E189" s="122" t="s">
        <v>413</v>
      </c>
      <c r="F189" s="143" t="s">
        <v>414</v>
      </c>
      <c r="G189" s="179">
        <v>0</v>
      </c>
      <c r="H189" s="145"/>
      <c r="I189" s="146"/>
      <c r="J189" s="146"/>
      <c r="K189" s="147"/>
      <c r="L189" s="146"/>
      <c r="M189" s="92">
        <v>0</v>
      </c>
      <c r="N189" s="32">
        <f t="shared" si="4"/>
        <v>0</v>
      </c>
      <c r="P189">
        <v>0</v>
      </c>
      <c r="Q189"/>
      <c r="R189"/>
    </row>
    <row r="190" spans="1:18" ht="16.2" x14ac:dyDescent="0.3">
      <c r="A190" s="6"/>
      <c r="B190" s="170">
        <v>6</v>
      </c>
      <c r="C190" s="191" t="s">
        <v>415</v>
      </c>
      <c r="D190" s="192"/>
      <c r="E190" s="122" t="s">
        <v>416</v>
      </c>
      <c r="F190" s="143" t="s">
        <v>414</v>
      </c>
      <c r="G190" s="179">
        <v>0</v>
      </c>
      <c r="H190" s="145"/>
      <c r="I190" s="146"/>
      <c r="J190" s="146"/>
      <c r="K190" s="147"/>
      <c r="L190" s="146"/>
      <c r="M190" s="92">
        <v>0</v>
      </c>
      <c r="N190" s="32">
        <f t="shared" si="4"/>
        <v>0</v>
      </c>
      <c r="P190" s="76">
        <v>0</v>
      </c>
      <c r="R190"/>
    </row>
    <row r="191" spans="1:18" customFormat="1" ht="16.2" x14ac:dyDescent="0.3">
      <c r="A191" s="6"/>
      <c r="B191" s="170">
        <v>7</v>
      </c>
      <c r="C191" s="191" t="s">
        <v>417</v>
      </c>
      <c r="D191" s="192"/>
      <c r="E191" s="122" t="s">
        <v>418</v>
      </c>
      <c r="F191" s="143" t="s">
        <v>419</v>
      </c>
      <c r="G191" s="179">
        <v>21252</v>
      </c>
      <c r="H191" s="145"/>
      <c r="I191" s="146"/>
      <c r="J191" s="146"/>
      <c r="K191" s="147"/>
      <c r="L191" s="146"/>
      <c r="M191" s="92">
        <v>0</v>
      </c>
      <c r="N191" s="32">
        <f t="shared" si="4"/>
        <v>0</v>
      </c>
      <c r="O191" s="4"/>
      <c r="P191" s="76">
        <v>21252</v>
      </c>
      <c r="Q191" s="76"/>
    </row>
    <row r="192" spans="1:18" ht="16.8" thickBot="1" x14ac:dyDescent="0.35">
      <c r="A192" s="6"/>
      <c r="B192" s="181">
        <v>8</v>
      </c>
      <c r="C192" s="197" t="s">
        <v>420</v>
      </c>
      <c r="D192" s="198"/>
      <c r="E192" s="126" t="s">
        <v>421</v>
      </c>
      <c r="F192" s="143" t="s">
        <v>419</v>
      </c>
      <c r="G192" s="179">
        <v>21252</v>
      </c>
      <c r="H192" s="151"/>
      <c r="I192" s="152"/>
      <c r="J192" s="152"/>
      <c r="K192" s="153"/>
      <c r="L192" s="152"/>
      <c r="M192" s="91">
        <v>0</v>
      </c>
      <c r="N192" s="33">
        <f t="shared" si="4"/>
        <v>0</v>
      </c>
      <c r="P192" s="76">
        <v>21252</v>
      </c>
      <c r="R192"/>
    </row>
    <row r="193" spans="1:34" ht="16.8" thickBot="1" x14ac:dyDescent="0.35">
      <c r="A193" s="6"/>
      <c r="B193" s="166"/>
      <c r="C193" s="195" t="s">
        <v>422</v>
      </c>
      <c r="D193" s="196"/>
      <c r="E193" s="167"/>
      <c r="F193" s="155"/>
      <c r="G193" s="156" t="s">
        <v>8</v>
      </c>
      <c r="H193" s="157" t="s">
        <v>17</v>
      </c>
      <c r="I193" s="156" t="s">
        <v>18</v>
      </c>
      <c r="J193" s="156" t="s">
        <v>19</v>
      </c>
      <c r="K193" s="158" t="s">
        <v>20</v>
      </c>
      <c r="L193" s="156" t="s">
        <v>21</v>
      </c>
      <c r="M193" s="40" t="s">
        <v>22</v>
      </c>
      <c r="N193" s="40" t="s">
        <v>23</v>
      </c>
      <c r="R193"/>
    </row>
    <row r="194" spans="1:34" ht="16.2" x14ac:dyDescent="0.3">
      <c r="A194" s="6"/>
      <c r="B194" s="168">
        <v>1</v>
      </c>
      <c r="C194" s="213" t="s">
        <v>423</v>
      </c>
      <c r="D194" s="214"/>
      <c r="E194" s="160" t="s">
        <v>424</v>
      </c>
      <c r="F194" s="159" t="s">
        <v>414</v>
      </c>
      <c r="G194" s="169">
        <v>0</v>
      </c>
      <c r="H194" s="70"/>
      <c r="I194" s="161"/>
      <c r="J194" s="161"/>
      <c r="K194" s="162"/>
      <c r="L194" s="161"/>
      <c r="M194" s="92">
        <v>0</v>
      </c>
      <c r="N194" s="34">
        <f t="shared" si="4"/>
        <v>0</v>
      </c>
      <c r="P194" s="76">
        <v>0</v>
      </c>
      <c r="R194"/>
    </row>
    <row r="195" spans="1:34" ht="16.2" x14ac:dyDescent="0.3">
      <c r="A195" s="6"/>
      <c r="B195" s="170">
        <v>2</v>
      </c>
      <c r="C195" s="191" t="s">
        <v>425</v>
      </c>
      <c r="D195" s="192"/>
      <c r="E195" s="122" t="s">
        <v>426</v>
      </c>
      <c r="F195" s="143" t="s">
        <v>414</v>
      </c>
      <c r="G195" s="179">
        <v>0</v>
      </c>
      <c r="H195" s="145"/>
      <c r="I195" s="146"/>
      <c r="J195" s="146"/>
      <c r="K195" s="147"/>
      <c r="L195" s="146"/>
      <c r="M195" s="88">
        <v>0</v>
      </c>
      <c r="N195" s="32">
        <f>M195*P195+Q195*(H195+I195+J195+K195+L195)</f>
        <v>0</v>
      </c>
      <c r="P195" s="76">
        <v>0</v>
      </c>
    </row>
    <row r="196" spans="1:34" ht="33.75" customHeight="1" x14ac:dyDescent="0.3">
      <c r="A196" s="6"/>
      <c r="B196" s="170">
        <v>3</v>
      </c>
      <c r="C196" s="191" t="s">
        <v>427</v>
      </c>
      <c r="D196" s="192"/>
      <c r="E196" s="122" t="s">
        <v>428</v>
      </c>
      <c r="F196" s="143" t="s">
        <v>414</v>
      </c>
      <c r="G196" s="179">
        <v>0</v>
      </c>
      <c r="H196" s="145"/>
      <c r="I196" s="146"/>
      <c r="J196" s="146"/>
      <c r="K196" s="147"/>
      <c r="L196" s="146"/>
      <c r="M196" s="88">
        <v>0</v>
      </c>
      <c r="N196" s="32">
        <f t="shared" si="4"/>
        <v>0</v>
      </c>
      <c r="P196" s="76">
        <v>0</v>
      </c>
      <c r="AG196" s="72"/>
    </row>
    <row r="197" spans="1:34" ht="20.25" customHeight="1" x14ac:dyDescent="0.3">
      <c r="A197" s="6"/>
      <c r="B197" s="170">
        <v>4</v>
      </c>
      <c r="C197" s="191" t="s">
        <v>429</v>
      </c>
      <c r="D197" s="192"/>
      <c r="E197" s="122" t="s">
        <v>430</v>
      </c>
      <c r="F197" s="143" t="s">
        <v>414</v>
      </c>
      <c r="G197" s="179">
        <v>0</v>
      </c>
      <c r="H197" s="145"/>
      <c r="I197" s="146"/>
      <c r="J197" s="146"/>
      <c r="K197" s="147"/>
      <c r="L197" s="146"/>
      <c r="M197" s="88">
        <v>0</v>
      </c>
      <c r="N197" s="32">
        <f t="shared" si="4"/>
        <v>0</v>
      </c>
      <c r="P197" s="76">
        <v>0</v>
      </c>
      <c r="AH197" s="72"/>
    </row>
    <row r="198" spans="1:34" ht="20.25" customHeight="1" x14ac:dyDescent="0.3">
      <c r="A198" s="6"/>
      <c r="B198" s="170">
        <v>5</v>
      </c>
      <c r="C198" s="191" t="s">
        <v>431</v>
      </c>
      <c r="D198" s="192"/>
      <c r="E198" s="122" t="s">
        <v>432</v>
      </c>
      <c r="F198" s="143" t="s">
        <v>414</v>
      </c>
      <c r="G198" s="179">
        <v>0</v>
      </c>
      <c r="H198" s="145"/>
      <c r="I198" s="146"/>
      <c r="J198" s="146"/>
      <c r="K198" s="147"/>
      <c r="L198" s="146"/>
      <c r="M198" s="88">
        <v>0</v>
      </c>
      <c r="N198" s="32">
        <f>M198*P198+Q198*(H198+I198+J198+K198+L198)</f>
        <v>0</v>
      </c>
      <c r="P198" s="76">
        <v>0</v>
      </c>
      <c r="AH198" s="72"/>
    </row>
    <row r="199" spans="1:34" ht="16.2" x14ac:dyDescent="0.3">
      <c r="A199" s="6"/>
      <c r="B199" s="170">
        <v>6</v>
      </c>
      <c r="C199" s="191" t="s">
        <v>433</v>
      </c>
      <c r="D199" s="192"/>
      <c r="E199" s="122" t="s">
        <v>434</v>
      </c>
      <c r="F199" s="143" t="s">
        <v>414</v>
      </c>
      <c r="G199" s="179">
        <v>0</v>
      </c>
      <c r="H199" s="145"/>
      <c r="I199" s="146"/>
      <c r="J199" s="146"/>
      <c r="K199" s="147"/>
      <c r="L199" s="146"/>
      <c r="M199" s="88">
        <v>0</v>
      </c>
      <c r="N199" s="32">
        <f>M199*P199+Q199*(H199+I199+J199+K199+L199)</f>
        <v>0</v>
      </c>
      <c r="P199" s="76">
        <v>0</v>
      </c>
    </row>
    <row r="200" spans="1:34" ht="16.2" x14ac:dyDescent="0.3">
      <c r="A200" s="6"/>
      <c r="B200" s="170">
        <v>7</v>
      </c>
      <c r="C200" s="191" t="s">
        <v>435</v>
      </c>
      <c r="D200" s="192"/>
      <c r="E200" s="122" t="s">
        <v>436</v>
      </c>
      <c r="F200" s="143" t="s">
        <v>414</v>
      </c>
      <c r="G200" s="179">
        <v>0</v>
      </c>
      <c r="H200" s="145"/>
      <c r="I200" s="146"/>
      <c r="J200" s="146"/>
      <c r="K200" s="147"/>
      <c r="L200" s="146"/>
      <c r="M200" s="88">
        <v>0</v>
      </c>
      <c r="N200" s="32">
        <f>M200*P200+Q200*(H200+I200+J200+K200+L200)</f>
        <v>0</v>
      </c>
      <c r="P200" s="76">
        <v>0</v>
      </c>
    </row>
    <row r="201" spans="1:34" ht="16.2" x14ac:dyDescent="0.3">
      <c r="A201" s="6"/>
      <c r="B201" s="170">
        <v>8</v>
      </c>
      <c r="C201" s="191" t="s">
        <v>437</v>
      </c>
      <c r="D201" s="192"/>
      <c r="E201" s="171" t="s">
        <v>438</v>
      </c>
      <c r="F201" s="143" t="s">
        <v>414</v>
      </c>
      <c r="G201" s="179">
        <v>0</v>
      </c>
      <c r="H201" s="145"/>
      <c r="I201" s="146"/>
      <c r="J201" s="146"/>
      <c r="K201" s="147"/>
      <c r="L201" s="146"/>
      <c r="M201" s="88">
        <v>0</v>
      </c>
      <c r="N201" s="32">
        <f t="shared" ref="N201:N203" si="5">M201*P201+Q201*(H201+I201+J201+K201+L201)</f>
        <v>0</v>
      </c>
      <c r="P201" s="76">
        <v>0</v>
      </c>
    </row>
    <row r="202" spans="1:34" ht="16.2" x14ac:dyDescent="0.3">
      <c r="A202" s="6"/>
      <c r="B202" s="170">
        <v>9</v>
      </c>
      <c r="C202" s="191" t="s">
        <v>439</v>
      </c>
      <c r="D202" s="192"/>
      <c r="E202" s="171" t="s">
        <v>440</v>
      </c>
      <c r="F202" s="143" t="s">
        <v>414</v>
      </c>
      <c r="G202" s="179">
        <v>0</v>
      </c>
      <c r="H202" s="145"/>
      <c r="I202" s="146"/>
      <c r="J202" s="146"/>
      <c r="K202" s="147"/>
      <c r="L202" s="146"/>
      <c r="M202" s="88">
        <v>0</v>
      </c>
      <c r="N202" s="32">
        <f t="shared" si="5"/>
        <v>0</v>
      </c>
      <c r="P202" s="76">
        <v>0</v>
      </c>
      <c r="Q202"/>
      <c r="R202"/>
    </row>
    <row r="203" spans="1:34" ht="16.2" thickBot="1" x14ac:dyDescent="0.35">
      <c r="B203" s="181">
        <v>10</v>
      </c>
      <c r="C203" s="203" t="s">
        <v>441</v>
      </c>
      <c r="D203" s="204"/>
      <c r="E203" s="185" t="s">
        <v>442</v>
      </c>
      <c r="F203" s="172" t="s">
        <v>414</v>
      </c>
      <c r="G203" s="186">
        <v>0</v>
      </c>
      <c r="H203" s="29"/>
      <c r="I203" s="93"/>
      <c r="J203" s="93"/>
      <c r="K203" s="183"/>
      <c r="L203" s="93"/>
      <c r="M203" s="93"/>
      <c r="N203" s="33">
        <f t="shared" si="5"/>
        <v>0</v>
      </c>
      <c r="P203" s="76">
        <v>0</v>
      </c>
      <c r="Q203"/>
      <c r="R203"/>
    </row>
    <row r="204" spans="1:34" customFormat="1" ht="21" x14ac:dyDescent="0.4">
      <c r="A204" s="246" t="s">
        <v>443</v>
      </c>
      <c r="B204" s="247"/>
      <c r="C204" s="247"/>
      <c r="D204" s="247"/>
      <c r="E204" s="247"/>
      <c r="F204" s="247"/>
      <c r="G204" s="247"/>
      <c r="H204" s="97">
        <f>SUM(H8:H202)</f>
        <v>0</v>
      </c>
      <c r="I204" s="97">
        <f>SUM(I8:I202)</f>
        <v>0</v>
      </c>
      <c r="J204" s="97">
        <f>SUM(J8:J202)</f>
        <v>0</v>
      </c>
      <c r="K204" s="187"/>
      <c r="L204" s="97">
        <f>SUM(L8:L202)</f>
        <v>0</v>
      </c>
      <c r="M204" s="97">
        <f>SUM(M8:M202)</f>
        <v>0</v>
      </c>
      <c r="N204" s="98"/>
      <c r="O204" s="4"/>
      <c r="P204" s="76"/>
    </row>
    <row r="205" spans="1:34" customFormat="1" ht="21" x14ac:dyDescent="0.4">
      <c r="A205" s="248" t="s">
        <v>444</v>
      </c>
      <c r="B205" s="249"/>
      <c r="C205" s="249"/>
      <c r="D205" s="249"/>
      <c r="E205" s="249"/>
      <c r="F205" s="249"/>
      <c r="G205" s="249"/>
      <c r="H205" s="249"/>
      <c r="I205" s="249"/>
      <c r="J205" s="249"/>
      <c r="K205" s="249"/>
      <c r="L205" s="249"/>
      <c r="M205" s="96">
        <f>SUM(H204:M204)</f>
        <v>0</v>
      </c>
      <c r="N205" s="99"/>
      <c r="P205" s="76"/>
    </row>
    <row r="206" spans="1:34" customFormat="1" ht="48.75" customHeight="1" thickBot="1" x14ac:dyDescent="0.45">
      <c r="A206" s="250" t="s">
        <v>445</v>
      </c>
      <c r="B206" s="251"/>
      <c r="C206" s="251"/>
      <c r="D206" s="251"/>
      <c r="E206" s="251"/>
      <c r="F206" s="251"/>
      <c r="G206" s="251"/>
      <c r="H206" s="251"/>
      <c r="I206" s="251"/>
      <c r="J206" s="251"/>
      <c r="K206" s="251"/>
      <c r="L206" s="251"/>
      <c r="M206" s="251"/>
      <c r="N206" s="100">
        <f>SUM(N8:N202)</f>
        <v>0</v>
      </c>
      <c r="P206" s="76"/>
    </row>
    <row r="207" spans="1:34" customFormat="1" ht="16.2" hidden="1" x14ac:dyDescent="0.3">
      <c r="A207" s="73"/>
      <c r="B207" s="4"/>
      <c r="C207" s="4"/>
      <c r="D207" s="4"/>
      <c r="E207" s="4"/>
      <c r="F207" s="4"/>
      <c r="G207" s="4"/>
      <c r="H207" s="4"/>
      <c r="I207" s="4"/>
      <c r="J207" s="4"/>
      <c r="K207" s="4"/>
      <c r="L207" s="4"/>
      <c r="M207" s="4"/>
      <c r="N207" s="4"/>
      <c r="O207" s="4"/>
      <c r="P207" s="76"/>
    </row>
    <row r="208" spans="1:34" customFormat="1" hidden="1" x14ac:dyDescent="0.3">
      <c r="A208" s="4"/>
      <c r="B208" s="4"/>
      <c r="C208" s="4"/>
      <c r="D208" s="4"/>
      <c r="E208" s="4"/>
      <c r="F208" s="4"/>
      <c r="G208" s="4"/>
      <c r="H208" s="4"/>
      <c r="I208" s="4"/>
      <c r="J208" s="4"/>
      <c r="K208" s="4"/>
      <c r="L208" s="4"/>
      <c r="M208" s="4"/>
      <c r="N208" s="4"/>
      <c r="O208" s="4"/>
      <c r="P208" s="76"/>
    </row>
    <row r="209" spans="1:18" customFormat="1" ht="14.4" hidden="1" x14ac:dyDescent="0.3"/>
    <row r="210" spans="1:18" customFormat="1" hidden="1" x14ac:dyDescent="0.3">
      <c r="A210" s="4"/>
      <c r="B210" s="4"/>
      <c r="C210" s="4"/>
      <c r="D210" s="4"/>
      <c r="E210" s="4"/>
      <c r="F210" s="4"/>
      <c r="G210" s="4"/>
      <c r="H210" s="4"/>
      <c r="I210" s="4"/>
      <c r="J210" s="4"/>
      <c r="K210" s="4"/>
      <c r="L210" s="4"/>
      <c r="M210" s="4"/>
      <c r="N210" s="4"/>
      <c r="O210" s="4"/>
      <c r="P210" s="76"/>
      <c r="Q210" s="76"/>
    </row>
    <row r="211" spans="1:18" customFormat="1" hidden="1" x14ac:dyDescent="0.3">
      <c r="A211" s="4"/>
      <c r="B211" s="4"/>
      <c r="C211" s="4"/>
      <c r="D211" s="4"/>
      <c r="E211" s="4"/>
      <c r="F211" s="4"/>
      <c r="G211" s="4"/>
      <c r="H211" s="4"/>
      <c r="I211" s="4"/>
      <c r="J211" s="4"/>
      <c r="K211" s="4"/>
      <c r="L211" s="4"/>
      <c r="M211" s="4"/>
      <c r="N211" s="4"/>
      <c r="O211" s="4"/>
      <c r="P211" s="76"/>
      <c r="Q211" s="76"/>
      <c r="R211" s="4"/>
    </row>
    <row r="212" spans="1:18" customFormat="1" hidden="1" x14ac:dyDescent="0.3">
      <c r="A212" s="4"/>
      <c r="B212" s="4"/>
      <c r="C212" s="4"/>
      <c r="D212" s="4"/>
      <c r="E212" s="4"/>
      <c r="F212" s="4"/>
      <c r="G212" s="4"/>
      <c r="H212" s="4"/>
      <c r="I212" s="4"/>
      <c r="J212" s="4"/>
      <c r="K212" s="4"/>
      <c r="L212" s="4"/>
      <c r="M212" s="4"/>
      <c r="N212" s="4"/>
      <c r="O212" s="4"/>
      <c r="P212" s="76"/>
      <c r="Q212" s="76"/>
      <c r="R212" s="4"/>
    </row>
    <row r="213" spans="1:18" hidden="1" x14ac:dyDescent="0.3"/>
    <row r="214" spans="1:18" hidden="1" x14ac:dyDescent="0.3"/>
    <row r="215" spans="1:18" hidden="1" x14ac:dyDescent="0.3"/>
    <row r="216" spans="1:18" hidden="1" x14ac:dyDescent="0.3"/>
    <row r="217" spans="1:18" hidden="1" x14ac:dyDescent="0.3"/>
    <row r="218" spans="1:18" hidden="1" x14ac:dyDescent="0.3"/>
    <row r="219" spans="1:18" hidden="1" x14ac:dyDescent="0.3"/>
    <row r="220" spans="1:18" hidden="1" x14ac:dyDescent="0.3"/>
    <row r="221" spans="1:18" hidden="1" x14ac:dyDescent="0.3"/>
    <row r="222" spans="1:18" hidden="1" x14ac:dyDescent="0.3"/>
    <row r="223" spans="1:18" hidden="1" x14ac:dyDescent="0.3"/>
    <row r="224" spans="1:18" hidden="1" x14ac:dyDescent="0.3"/>
    <row r="225" spans="1:33" hidden="1" x14ac:dyDescent="0.3"/>
    <row r="226" spans="1:33" hidden="1" x14ac:dyDescent="0.3"/>
    <row r="227" spans="1:33" hidden="1" x14ac:dyDescent="0.3"/>
    <row r="228" spans="1:33" hidden="1" x14ac:dyDescent="0.3"/>
    <row r="229" spans="1:33" hidden="1" x14ac:dyDescent="0.3"/>
    <row r="230" spans="1:33" hidden="1" x14ac:dyDescent="0.3"/>
    <row r="231" spans="1:33" hidden="1" x14ac:dyDescent="0.3"/>
    <row r="232" spans="1:33" ht="16.2" hidden="1" x14ac:dyDescent="0.3">
      <c r="A232" s="6"/>
    </row>
    <row r="233" spans="1:33" hidden="1" x14ac:dyDescent="0.3"/>
    <row r="234" spans="1:33" hidden="1" x14ac:dyDescent="0.3"/>
    <row r="235" spans="1:33" ht="21" x14ac:dyDescent="0.4">
      <c r="B235" s="9" t="s">
        <v>446</v>
      </c>
      <c r="C235"/>
      <c r="E235"/>
      <c r="F235"/>
      <c r="G235"/>
      <c r="M235"/>
      <c r="N235"/>
    </row>
    <row r="236" spans="1:33" ht="16.2" thickBot="1" x14ac:dyDescent="0.35">
      <c r="C236"/>
      <c r="D236" s="1" t="s">
        <v>2</v>
      </c>
      <c r="E236" s="2"/>
      <c r="F236" s="2"/>
      <c r="G236" s="2"/>
      <c r="H236" s="2"/>
      <c r="I236" s="2"/>
      <c r="J236" s="2"/>
      <c r="K236" s="2"/>
      <c r="L236" s="2"/>
      <c r="M236" s="2"/>
      <c r="N236" s="2"/>
    </row>
    <row r="237" spans="1:33" ht="16.2" thickBot="1" x14ac:dyDescent="0.35">
      <c r="B237" s="15"/>
      <c r="C237" s="190" t="s">
        <v>447</v>
      </c>
      <c r="D237" s="190"/>
      <c r="E237" s="18"/>
      <c r="F237" s="36" t="s">
        <v>448</v>
      </c>
      <c r="G237" s="16" t="s">
        <v>449</v>
      </c>
      <c r="H237" s="39"/>
      <c r="I237" s="68"/>
      <c r="J237" s="68"/>
      <c r="K237" s="68"/>
      <c r="L237" s="38"/>
      <c r="M237" s="16" t="s">
        <v>450</v>
      </c>
      <c r="N237" s="17" t="s">
        <v>8</v>
      </c>
      <c r="O237" s="2"/>
    </row>
    <row r="238" spans="1:33" ht="16.2" thickBot="1" x14ac:dyDescent="0.35">
      <c r="B238" s="12">
        <v>1</v>
      </c>
      <c r="C238" s="189"/>
      <c r="D238" s="189"/>
      <c r="E238" s="111">
        <f>F238*G238</f>
        <v>0</v>
      </c>
      <c r="F238" s="13"/>
      <c r="G238" s="13"/>
      <c r="H238" s="44"/>
      <c r="I238" s="70"/>
      <c r="J238" s="69"/>
      <c r="K238" s="69"/>
      <c r="L238" s="50"/>
      <c r="M238" s="109">
        <f>IFERROR(VLOOKUP(C238,'VED Skaičiuoklė'!$Z$240:$AC$278,4,FALSE),0)</f>
        <v>0</v>
      </c>
      <c r="N238" s="105" t="e">
        <f>IF(IF(A239=1,0,(IF(AND(A239=1,$R$262&gt;0),G238*M238*F238/12,IF(AND(A239=2,$T$261&gt;0),0,IF(AND(A239=3,$U$261&gt;0),0,IF(AND(A239=4,$V$261&gt;0),0,G238*M238*F238/12))))))=0,"Perkelta",IF(A239=1,0,(IF(AND(A239=1,$R$262&gt;0),G238*M238*F238/12,IF(AND(A239=2,$T$261&gt;0),0,IF(AND(A239=3,$U$261&gt;0),0,IF(AND(A239=4,$V$261&gt;0),0,IF(OR(A239=17,A239=18,A239=19),G238*M238*F238/12,G238*M238*F238/12))))))))</f>
        <v>#N/A</v>
      </c>
      <c r="R238" t="s">
        <v>452</v>
      </c>
      <c r="S238" t="s">
        <v>453</v>
      </c>
      <c r="T238" t="s">
        <v>454</v>
      </c>
      <c r="U238" t="s">
        <v>455</v>
      </c>
      <c r="V238" t="s">
        <v>456</v>
      </c>
      <c r="W238" t="s">
        <v>457</v>
      </c>
      <c r="X238"/>
      <c r="Z238" s="46" t="s">
        <v>458</v>
      </c>
      <c r="AA238" s="47" t="s">
        <v>459</v>
      </c>
      <c r="AB238" s="47" t="s">
        <v>460</v>
      </c>
      <c r="AC238" s="48" t="s">
        <v>461</v>
      </c>
      <c r="AD238"/>
      <c r="AE238"/>
      <c r="AF238" s="49" t="s">
        <v>462</v>
      </c>
      <c r="AG238" s="48" t="s">
        <v>459</v>
      </c>
    </row>
    <row r="239" spans="1:33" x14ac:dyDescent="0.3">
      <c r="A239" s="113" t="e">
        <f>VLOOKUP(C238,'VED Skaičiuoklė'!$Z$240:$AC$278,2,FALSE)</f>
        <v>#N/A</v>
      </c>
      <c r="B239" s="10">
        <v>2</v>
      </c>
      <c r="C239" s="189"/>
      <c r="D239" s="189"/>
      <c r="E239" s="111">
        <f t="shared" ref="E239:E257" si="6">F239*G239</f>
        <v>0</v>
      </c>
      <c r="F239" s="13"/>
      <c r="G239" s="13"/>
      <c r="H239" s="44"/>
      <c r="I239" s="70"/>
      <c r="J239" s="70"/>
      <c r="K239" s="70"/>
      <c r="L239" s="50"/>
      <c r="M239" s="109">
        <f>IFERROR(VLOOKUP(C239,'VED Skaičiuoklė'!$Z$240:$AC$278,4,FALSE),0)</f>
        <v>0</v>
      </c>
      <c r="N239" s="105" t="e">
        <f t="shared" ref="N239:N257" si="7">IF(IF(A240=1,0,(IF(AND(A240=1,$R$262&gt;0),G239*M239*F239/12,IF(AND(A240=2,$T$261&gt;0),0,IF(AND(A240=3,$U$261&gt;0),0,IF(AND(A240=4,$V$261&gt;0),0,G239*M239*F239/12))))))=0,"Perkelta",IF(A240=1,0,(IF(AND(A240=1,$R$262&gt;0),G239*M239*F239/12,IF(AND(A240=2,$T$261&gt;0),0,IF(AND(A240=3,$U$261&gt;0),0,IF(AND(A240=4,$V$261&gt;0),0,IF(OR(A240=17,A240=18,A240=19),G239*M239*F239/12,G239*M239*F239/12))))))))</f>
        <v>#N/A</v>
      </c>
      <c r="R239" s="104">
        <f>IFERROR(IF(A239=1,E238,0)/12,0)</f>
        <v>0</v>
      </c>
      <c r="S239" s="104">
        <f>IFERROR(IF(OR(A239=8,A239=9),E238,0)/12,0)</f>
        <v>0</v>
      </c>
      <c r="T239" s="104">
        <f>IFERROR(IF(A239=15,1,0),0)</f>
        <v>0</v>
      </c>
      <c r="U239" s="104">
        <f>IFERROR(IF(A239=10,1,0),0)</f>
        <v>0</v>
      </c>
      <c r="V239" s="104">
        <f>IFERROR(IF(A239=12,1,0),0)</f>
        <v>0</v>
      </c>
      <c r="W239" s="104">
        <f>IFERROR(IF(A239=29,1,0),0)</f>
        <v>0</v>
      </c>
      <c r="X239" s="104">
        <f>IFERROR(IF(W239&gt;0,G238*M238,0),0)</f>
        <v>0</v>
      </c>
      <c r="Z239" s="51"/>
      <c r="AA239" s="52"/>
      <c r="AB239" s="52"/>
      <c r="AC239" s="53"/>
      <c r="AD239"/>
      <c r="AE239"/>
      <c r="AF239" s="51" t="s">
        <v>463</v>
      </c>
      <c r="AG239" s="53">
        <v>1</v>
      </c>
    </row>
    <row r="240" spans="1:33" x14ac:dyDescent="0.3">
      <c r="A240" s="113" t="e">
        <f>VLOOKUP(C239,'VED Skaičiuoklė'!$Z$240:$AC$278,2,FALSE)</f>
        <v>#N/A</v>
      </c>
      <c r="B240" s="10">
        <v>3</v>
      </c>
      <c r="C240" s="189"/>
      <c r="D240" s="189"/>
      <c r="E240" s="111">
        <f t="shared" si="6"/>
        <v>0</v>
      </c>
      <c r="F240" s="13"/>
      <c r="G240" s="13"/>
      <c r="H240" s="44"/>
      <c r="I240" s="70"/>
      <c r="J240" s="70"/>
      <c r="K240" s="70"/>
      <c r="L240" s="50"/>
      <c r="M240" s="109">
        <f>IFERROR(VLOOKUP(C240,'VED Skaičiuoklė'!$Z$240:$AC$278,4,FALSE),0)</f>
        <v>0</v>
      </c>
      <c r="N240" s="105" t="e">
        <f t="shared" si="7"/>
        <v>#N/A</v>
      </c>
      <c r="R240" s="104">
        <f t="shared" ref="R240:R258" si="8">IFERROR(IF(A240=1,E239,0)/12,0)</f>
        <v>0</v>
      </c>
      <c r="S240" s="104">
        <f t="shared" ref="S240:S258" si="9">IFERROR(IF(OR(A240=8,A240=9),E239,0)/12,0)</f>
        <v>0</v>
      </c>
      <c r="T240" s="104">
        <f t="shared" ref="T240:T258" si="10">IFERROR(IF(A240=15,1,0),0)</f>
        <v>0</v>
      </c>
      <c r="U240" s="104">
        <f t="shared" ref="U240:U258" si="11">IFERROR(IF(A240=10,1,0),0)</f>
        <v>0</v>
      </c>
      <c r="V240" s="104">
        <f t="shared" ref="V240:V258" si="12">IFERROR(IF(A240=12,1,0),0)</f>
        <v>0</v>
      </c>
      <c r="W240" s="104">
        <f t="shared" ref="W240:W258" si="13">IFERROR(IF(A240=29,1,0),0)</f>
        <v>0</v>
      </c>
      <c r="X240" s="104">
        <f t="shared" ref="X240:X258" si="14">IFERROR(IF(W240&gt;0,G239*M239,0),0)</f>
        <v>0</v>
      </c>
      <c r="Z240" s="51" t="s">
        <v>464</v>
      </c>
      <c r="AA240" s="52">
        <v>0</v>
      </c>
      <c r="AB240" s="52"/>
      <c r="AC240" s="102">
        <v>284</v>
      </c>
      <c r="AD240"/>
      <c r="AE240"/>
      <c r="AF240" s="54" t="s">
        <v>465</v>
      </c>
      <c r="AG240" s="56">
        <v>2</v>
      </c>
    </row>
    <row r="241" spans="1:33" x14ac:dyDescent="0.3">
      <c r="A241" s="113" t="e">
        <f>VLOOKUP(C240,'VED Skaičiuoklė'!$Z$240:$AC$278,2,FALSE)</f>
        <v>#N/A</v>
      </c>
      <c r="B241" s="10">
        <v>4</v>
      </c>
      <c r="C241" s="189"/>
      <c r="D241" s="189"/>
      <c r="E241" s="111">
        <f t="shared" si="6"/>
        <v>0</v>
      </c>
      <c r="F241" s="13"/>
      <c r="G241" s="13"/>
      <c r="H241" s="44"/>
      <c r="I241" s="70"/>
      <c r="J241" s="70"/>
      <c r="K241" s="70"/>
      <c r="L241" s="50"/>
      <c r="M241" s="109">
        <f>IFERROR(VLOOKUP(C241,'VED Skaičiuoklė'!$Z$240:$AC$278,4,FALSE),0)</f>
        <v>0</v>
      </c>
      <c r="N241" s="105" t="e">
        <f t="shared" si="7"/>
        <v>#N/A</v>
      </c>
      <c r="R241" s="104">
        <f t="shared" si="8"/>
        <v>0</v>
      </c>
      <c r="S241" s="104">
        <f t="shared" si="9"/>
        <v>0</v>
      </c>
      <c r="T241" s="104">
        <f t="shared" si="10"/>
        <v>0</v>
      </c>
      <c r="U241" s="104">
        <f t="shared" si="11"/>
        <v>0</v>
      </c>
      <c r="V241" s="104">
        <f t="shared" si="12"/>
        <v>0</v>
      </c>
      <c r="W241" s="104">
        <f t="shared" si="13"/>
        <v>0</v>
      </c>
      <c r="X241" s="104">
        <f t="shared" si="14"/>
        <v>0</v>
      </c>
      <c r="Z241" s="54" t="s">
        <v>467</v>
      </c>
      <c r="AA241" s="55">
        <v>25</v>
      </c>
      <c r="AB241" s="55"/>
      <c r="AC241" s="101">
        <v>27</v>
      </c>
      <c r="AD241"/>
      <c r="AE241"/>
      <c r="AF241" s="54" t="s">
        <v>468</v>
      </c>
      <c r="AG241" s="56">
        <v>3</v>
      </c>
    </row>
    <row r="242" spans="1:33" ht="16.2" thickBot="1" x14ac:dyDescent="0.35">
      <c r="A242" s="113" t="e">
        <f>VLOOKUP(C241,'VED Skaičiuoklė'!$Z$240:$AC$278,2,FALSE)</f>
        <v>#N/A</v>
      </c>
      <c r="B242" s="10">
        <v>5</v>
      </c>
      <c r="C242" s="189"/>
      <c r="D242" s="189"/>
      <c r="E242" s="111">
        <f>F242*G242</f>
        <v>0</v>
      </c>
      <c r="F242" s="13"/>
      <c r="G242" s="13"/>
      <c r="H242" s="44"/>
      <c r="I242" s="70"/>
      <c r="J242" s="70"/>
      <c r="K242" s="70"/>
      <c r="L242" s="50"/>
      <c r="M242" s="109">
        <f>IFERROR(VLOOKUP(C242,'VED Skaičiuoklė'!$Z$240:$AC$278,4,FALSE),0)</f>
        <v>0</v>
      </c>
      <c r="N242" s="105" t="e">
        <f t="shared" si="7"/>
        <v>#N/A</v>
      </c>
      <c r="R242" s="104">
        <f t="shared" si="8"/>
        <v>0</v>
      </c>
      <c r="S242" s="104">
        <f t="shared" si="9"/>
        <v>0</v>
      </c>
      <c r="T242" s="104">
        <f t="shared" si="10"/>
        <v>0</v>
      </c>
      <c r="U242" s="104">
        <f t="shared" si="11"/>
        <v>0</v>
      </c>
      <c r="V242" s="104">
        <f t="shared" si="12"/>
        <v>0</v>
      </c>
      <c r="W242" s="104">
        <f t="shared" si="13"/>
        <v>0</v>
      </c>
      <c r="X242" s="104">
        <f t="shared" si="14"/>
        <v>0</v>
      </c>
      <c r="Z242" s="54" t="s">
        <v>470</v>
      </c>
      <c r="AA242" s="55">
        <v>21</v>
      </c>
      <c r="AB242" s="55"/>
      <c r="AC242" s="101">
        <v>100</v>
      </c>
      <c r="AD242"/>
      <c r="AE242"/>
      <c r="AF242" s="57" t="s">
        <v>471</v>
      </c>
      <c r="AG242" s="58">
        <v>4</v>
      </c>
    </row>
    <row r="243" spans="1:33" x14ac:dyDescent="0.3">
      <c r="A243" s="113" t="e">
        <f>VLOOKUP(C242,'VED Skaičiuoklė'!$Z$240:$AC$278,2,FALSE)</f>
        <v>#N/A</v>
      </c>
      <c r="B243" s="10">
        <v>6</v>
      </c>
      <c r="C243" s="189"/>
      <c r="D243" s="189"/>
      <c r="E243" s="111">
        <f t="shared" si="6"/>
        <v>0</v>
      </c>
      <c r="F243" s="13"/>
      <c r="G243" s="13"/>
      <c r="H243" s="44"/>
      <c r="I243" s="70"/>
      <c r="J243" s="70"/>
      <c r="K243" s="70"/>
      <c r="L243" s="50"/>
      <c r="M243" s="109">
        <f>IFERROR(VLOOKUP(C243,'VED Skaičiuoklė'!$Z$240:$AC$278,4,FALSE),0)</f>
        <v>0</v>
      </c>
      <c r="N243" s="105" t="e">
        <f t="shared" si="7"/>
        <v>#N/A</v>
      </c>
      <c r="R243" s="104">
        <f t="shared" si="8"/>
        <v>0</v>
      </c>
      <c r="S243" s="104">
        <f t="shared" si="9"/>
        <v>0</v>
      </c>
      <c r="T243" s="104">
        <f t="shared" si="10"/>
        <v>0</v>
      </c>
      <c r="U243" s="104">
        <f t="shared" si="11"/>
        <v>0</v>
      </c>
      <c r="V243" s="104">
        <f t="shared" si="12"/>
        <v>0</v>
      </c>
      <c r="W243" s="104">
        <f t="shared" si="13"/>
        <v>0</v>
      </c>
      <c r="X243" s="104">
        <f t="shared" si="14"/>
        <v>0</v>
      </c>
      <c r="Z243" s="54" t="s">
        <v>469</v>
      </c>
      <c r="AA243" s="55">
        <v>6</v>
      </c>
      <c r="AB243" s="55"/>
      <c r="AC243" s="101">
        <v>334</v>
      </c>
      <c r="AD243"/>
      <c r="AE243"/>
      <c r="AF243"/>
      <c r="AG243"/>
    </row>
    <row r="244" spans="1:33" x14ac:dyDescent="0.3">
      <c r="A244" s="113" t="e">
        <f>VLOOKUP(C243,'VED Skaičiuoklė'!$Z$240:$AC$278,2,FALSE)</f>
        <v>#N/A</v>
      </c>
      <c r="B244" s="10">
        <v>7</v>
      </c>
      <c r="C244" s="189"/>
      <c r="D244" s="189"/>
      <c r="E244" s="111">
        <f t="shared" si="6"/>
        <v>0</v>
      </c>
      <c r="F244" s="13"/>
      <c r="G244" s="13"/>
      <c r="H244" s="44"/>
      <c r="I244" s="70"/>
      <c r="J244" s="70"/>
      <c r="K244" s="70"/>
      <c r="L244" s="50"/>
      <c r="M244" s="109">
        <f>IFERROR(VLOOKUP(C244,'VED Skaičiuoklė'!$Z$240:$AC$278,4,FALSE),0)</f>
        <v>0</v>
      </c>
      <c r="N244" s="105" t="e">
        <f t="shared" si="7"/>
        <v>#N/A</v>
      </c>
      <c r="R244" s="104">
        <f t="shared" si="8"/>
        <v>0</v>
      </c>
      <c r="S244" s="104">
        <f t="shared" si="9"/>
        <v>0</v>
      </c>
      <c r="T244" s="104">
        <f>IFERROR(IF(A244=15,1,0),0)</f>
        <v>0</v>
      </c>
      <c r="U244" s="104">
        <f t="shared" si="11"/>
        <v>0</v>
      </c>
      <c r="V244" s="104">
        <f t="shared" si="12"/>
        <v>0</v>
      </c>
      <c r="W244" s="104">
        <f t="shared" si="13"/>
        <v>0</v>
      </c>
      <c r="X244" s="104">
        <f t="shared" si="14"/>
        <v>0</v>
      </c>
      <c r="Z244" s="54" t="s">
        <v>472</v>
      </c>
      <c r="AA244" s="55">
        <v>14</v>
      </c>
      <c r="AB244" s="55"/>
      <c r="AC244" s="101">
        <v>503</v>
      </c>
      <c r="AD244"/>
      <c r="AE244"/>
      <c r="AF244"/>
      <c r="AG244"/>
    </row>
    <row r="245" spans="1:33" x14ac:dyDescent="0.3">
      <c r="A245" s="113" t="e">
        <f>VLOOKUP(C244,'VED Skaičiuoklė'!$Z$240:$AC$278,2,FALSE)</f>
        <v>#N/A</v>
      </c>
      <c r="B245" s="10">
        <v>8</v>
      </c>
      <c r="C245" s="189"/>
      <c r="D245" s="189"/>
      <c r="E245" s="111">
        <f>F245*G245</f>
        <v>0</v>
      </c>
      <c r="F245" s="13"/>
      <c r="G245" s="13"/>
      <c r="H245" s="44"/>
      <c r="I245" s="70"/>
      <c r="J245" s="70"/>
      <c r="K245" s="70"/>
      <c r="L245" s="50"/>
      <c r="M245" s="109">
        <f>IFERROR(VLOOKUP(C245,'VED Skaičiuoklė'!$Z$240:$AC$278,4,FALSE),0)</f>
        <v>0</v>
      </c>
      <c r="N245" s="105" t="e">
        <f>IF(IF(A246=1,0,(IF(AND(A246=1,$R$262&gt;0),G245*M245*F245/12,IF(AND(A246=2,$T$261&gt;0),0,IF(AND(A246=3,$U$261&gt;0),0,IF(AND(A246=4,$V$261&gt;0),0,G245*M245*F245/12))))))=0,"Perkelta",IF(A246=1,0,(IF(AND(A246=1,$R$262&gt;0),G245*M245*F245/12,IF(AND(A246=2,$T$261&gt;0),0,IF(AND(A246=3,$U$261&gt;0),0,IF(AND(A246=4,$V$261&gt;0),0,IF(OR(A246=17,A246=18,A246=19),G245*M245*F245/12,G245*M245*F245/12))))))))</f>
        <v>#N/A</v>
      </c>
      <c r="R245" s="104">
        <f t="shared" si="8"/>
        <v>0</v>
      </c>
      <c r="S245" s="104">
        <f t="shared" si="9"/>
        <v>0</v>
      </c>
      <c r="T245" s="104">
        <f t="shared" si="10"/>
        <v>0</v>
      </c>
      <c r="U245" s="104">
        <f t="shared" si="11"/>
        <v>0</v>
      </c>
      <c r="V245" s="104">
        <f t="shared" si="12"/>
        <v>0</v>
      </c>
      <c r="W245" s="104">
        <f t="shared" si="13"/>
        <v>0</v>
      </c>
      <c r="X245" s="104">
        <f t="shared" si="14"/>
        <v>0</v>
      </c>
      <c r="Z245" s="54" t="s">
        <v>473</v>
      </c>
      <c r="AA245" s="55">
        <v>23</v>
      </c>
      <c r="AB245" s="55"/>
      <c r="AC245" s="103">
        <v>263</v>
      </c>
      <c r="AD245"/>
      <c r="AE245"/>
      <c r="AF245"/>
      <c r="AG245"/>
    </row>
    <row r="246" spans="1:33" x14ac:dyDescent="0.3">
      <c r="A246" s="113" t="e">
        <f>VLOOKUP(C245,'VED Skaičiuoklė'!$Z$240:$AC$278,2,FALSE)</f>
        <v>#N/A</v>
      </c>
      <c r="B246" s="10">
        <v>9</v>
      </c>
      <c r="C246" s="189"/>
      <c r="D246" s="189"/>
      <c r="E246" s="111">
        <f t="shared" si="6"/>
        <v>0</v>
      </c>
      <c r="F246" s="13"/>
      <c r="G246" s="13"/>
      <c r="H246" s="44"/>
      <c r="I246" s="70"/>
      <c r="J246" s="70"/>
      <c r="K246" s="70"/>
      <c r="L246" s="50"/>
      <c r="M246" s="109">
        <f>IFERROR(VLOOKUP(C246,'VED Skaičiuoklė'!$Z$240:$AC$278,4,FALSE),0)</f>
        <v>0</v>
      </c>
      <c r="N246" s="105" t="e">
        <f>IF(IF(A247=1,0,(IF(AND(A247=1,$R$262&gt;0),G246*M246*F246/12,IF(AND(A247=2,$T$261&gt;0),0,IF(AND(A247=3,$U$261&gt;0),0,IF(AND(A247=4,$V$261&gt;0),0,G246*M246*F246/12))))))=0,"Perkelta",IF(A247=1,0,(IF(AND(A247=1,$R$262&gt;0),G246*M246*F246/12,IF(AND(A247=2,$T$261&gt;0),0,IF(AND(A247=3,$U$261&gt;0),0,IF(AND(A247=4,$V$261&gt;0),0,IF(OR(A247=17,A247=18,A247=19),G246*M246*F246/12,G246*M246*F246/12))))))))</f>
        <v>#N/A</v>
      </c>
      <c r="R246" s="104">
        <f t="shared" si="8"/>
        <v>0</v>
      </c>
      <c r="S246" s="104">
        <f t="shared" si="9"/>
        <v>0</v>
      </c>
      <c r="T246" s="104">
        <f t="shared" si="10"/>
        <v>0</v>
      </c>
      <c r="U246" s="104">
        <f t="shared" si="11"/>
        <v>0</v>
      </c>
      <c r="V246" s="104">
        <f t="shared" si="12"/>
        <v>0</v>
      </c>
      <c r="W246" s="104">
        <f t="shared" si="13"/>
        <v>0</v>
      </c>
      <c r="X246" s="104">
        <f t="shared" si="14"/>
        <v>0</v>
      </c>
      <c r="Z246" s="54" t="s">
        <v>474</v>
      </c>
      <c r="AA246" s="55"/>
      <c r="AB246" s="55"/>
      <c r="AC246" s="101">
        <v>659</v>
      </c>
      <c r="AD246"/>
      <c r="AE246"/>
      <c r="AF246"/>
      <c r="AG246"/>
    </row>
    <row r="247" spans="1:33" x14ac:dyDescent="0.3">
      <c r="A247" s="113" t="e">
        <f>VLOOKUP(C246,'VED Skaičiuoklė'!$Z$240:$AC$278,2,FALSE)</f>
        <v>#N/A</v>
      </c>
      <c r="B247" s="10">
        <v>10</v>
      </c>
      <c r="C247" s="189"/>
      <c r="D247" s="189"/>
      <c r="E247" s="111">
        <f t="shared" si="6"/>
        <v>0</v>
      </c>
      <c r="F247" s="13"/>
      <c r="G247" s="13"/>
      <c r="H247" s="44"/>
      <c r="I247" s="70"/>
      <c r="J247" s="70"/>
      <c r="K247" s="70"/>
      <c r="L247" s="50"/>
      <c r="M247" s="109">
        <f>IFERROR(VLOOKUP(C247,'VED Skaičiuoklė'!$Z$240:$AC$278,4,FALSE),0)</f>
        <v>0</v>
      </c>
      <c r="N247" s="105" t="e">
        <f t="shared" si="7"/>
        <v>#N/A</v>
      </c>
      <c r="R247" s="104">
        <f t="shared" si="8"/>
        <v>0</v>
      </c>
      <c r="S247" s="104">
        <f t="shared" si="9"/>
        <v>0</v>
      </c>
      <c r="T247" s="104">
        <f t="shared" si="10"/>
        <v>0</v>
      </c>
      <c r="U247" s="104">
        <f t="shared" si="11"/>
        <v>0</v>
      </c>
      <c r="V247" s="104">
        <f t="shared" si="12"/>
        <v>0</v>
      </c>
      <c r="W247" s="104">
        <f t="shared" si="13"/>
        <v>0</v>
      </c>
      <c r="X247" s="104">
        <f t="shared" si="14"/>
        <v>0</v>
      </c>
      <c r="Z247" s="54" t="s">
        <v>475</v>
      </c>
      <c r="AA247" s="55"/>
      <c r="AB247" s="55"/>
      <c r="AC247" s="101">
        <v>263</v>
      </c>
      <c r="AD247"/>
      <c r="AE247"/>
      <c r="AF247"/>
      <c r="AG247"/>
    </row>
    <row r="248" spans="1:33" x14ac:dyDescent="0.3">
      <c r="A248" s="113" t="e">
        <f>VLOOKUP(C247,'VED Skaičiuoklė'!$Z$240:$AC$278,2,FALSE)</f>
        <v>#N/A</v>
      </c>
      <c r="B248" s="10">
        <v>11</v>
      </c>
      <c r="C248" s="189"/>
      <c r="D248" s="189"/>
      <c r="E248" s="111">
        <f>F248*G248</f>
        <v>0</v>
      </c>
      <c r="F248" s="13"/>
      <c r="G248" s="13"/>
      <c r="H248" s="44"/>
      <c r="I248" s="70"/>
      <c r="J248" s="70"/>
      <c r="K248" s="70"/>
      <c r="L248" s="50"/>
      <c r="M248" s="109">
        <f>IFERROR(VLOOKUP(C248,'VED Skaičiuoklė'!$Z$240:$AC$278,4,FALSE),0)</f>
        <v>0</v>
      </c>
      <c r="N248" s="105" t="e">
        <f t="shared" si="7"/>
        <v>#N/A</v>
      </c>
      <c r="R248" s="104">
        <f t="shared" si="8"/>
        <v>0</v>
      </c>
      <c r="S248" s="104">
        <f t="shared" si="9"/>
        <v>0</v>
      </c>
      <c r="T248" s="104">
        <f t="shared" si="10"/>
        <v>0</v>
      </c>
      <c r="U248" s="104">
        <f t="shared" si="11"/>
        <v>0</v>
      </c>
      <c r="V248" s="104">
        <f t="shared" si="12"/>
        <v>0</v>
      </c>
      <c r="W248" s="104">
        <f t="shared" si="13"/>
        <v>0</v>
      </c>
      <c r="X248" s="104">
        <f t="shared" si="14"/>
        <v>0</v>
      </c>
      <c r="Z248" s="54" t="s">
        <v>476</v>
      </c>
      <c r="AA248" s="55"/>
      <c r="AB248" s="55"/>
      <c r="AC248" s="101">
        <v>133</v>
      </c>
      <c r="AD248"/>
      <c r="AE248"/>
      <c r="AF248"/>
      <c r="AG248"/>
    </row>
    <row r="249" spans="1:33" x14ac:dyDescent="0.3">
      <c r="A249" s="113" t="e">
        <f>VLOOKUP(C248,'VED Skaičiuoklė'!$Z$240:$AC$278,2,FALSE)</f>
        <v>#N/A</v>
      </c>
      <c r="B249" s="10">
        <v>12</v>
      </c>
      <c r="C249" s="189"/>
      <c r="D249" s="189"/>
      <c r="E249" s="111">
        <f t="shared" si="6"/>
        <v>0</v>
      </c>
      <c r="F249" s="13"/>
      <c r="G249" s="13"/>
      <c r="H249" s="44"/>
      <c r="I249" s="70"/>
      <c r="J249" s="70"/>
      <c r="K249" s="70"/>
      <c r="L249" s="50"/>
      <c r="M249" s="109">
        <f>IFERROR(VLOOKUP(C249,'VED Skaičiuoklė'!$Z$240:$AC$278,4,FALSE),0)</f>
        <v>0</v>
      </c>
      <c r="N249" s="105" t="e">
        <f t="shared" si="7"/>
        <v>#N/A</v>
      </c>
      <c r="R249" s="104">
        <f t="shared" si="8"/>
        <v>0</v>
      </c>
      <c r="S249" s="104">
        <f t="shared" si="9"/>
        <v>0</v>
      </c>
      <c r="T249" s="104">
        <f t="shared" si="10"/>
        <v>0</v>
      </c>
      <c r="U249" s="104">
        <f t="shared" si="11"/>
        <v>0</v>
      </c>
      <c r="V249" s="104">
        <f t="shared" si="12"/>
        <v>0</v>
      </c>
      <c r="W249" s="104">
        <f t="shared" si="13"/>
        <v>0</v>
      </c>
      <c r="X249" s="104">
        <f t="shared" si="14"/>
        <v>0</v>
      </c>
      <c r="Z249" s="54" t="s">
        <v>477</v>
      </c>
      <c r="AA249" s="55"/>
      <c r="AB249" s="55"/>
      <c r="AC249" s="101">
        <v>152</v>
      </c>
      <c r="AD249"/>
      <c r="AE249"/>
      <c r="AF249"/>
      <c r="AG249"/>
    </row>
    <row r="250" spans="1:33" x14ac:dyDescent="0.3">
      <c r="A250" s="113" t="e">
        <f>VLOOKUP(C249,'VED Skaičiuoklė'!$Z$240:$AC$278,2,FALSE)</f>
        <v>#N/A</v>
      </c>
      <c r="B250" s="10">
        <v>13</v>
      </c>
      <c r="C250" s="189"/>
      <c r="D250" s="189"/>
      <c r="E250" s="111">
        <f t="shared" si="6"/>
        <v>0</v>
      </c>
      <c r="F250" s="13"/>
      <c r="G250" s="13"/>
      <c r="H250" s="44"/>
      <c r="I250" s="70"/>
      <c r="J250" s="70"/>
      <c r="K250" s="70"/>
      <c r="L250" s="50"/>
      <c r="M250" s="109">
        <f>IFERROR(VLOOKUP(C250,'VED Skaičiuoklė'!$Z$240:$AC$278,4,FALSE),0)</f>
        <v>0</v>
      </c>
      <c r="N250" s="105" t="e">
        <f t="shared" si="7"/>
        <v>#N/A</v>
      </c>
      <c r="R250" s="104">
        <f t="shared" si="8"/>
        <v>0</v>
      </c>
      <c r="S250" s="104">
        <f>IFERROR(IF(OR(A250=8,A250=9),E249,0)/12,0)</f>
        <v>0</v>
      </c>
      <c r="T250" s="104">
        <f>IFERROR(IF(A250=15,1,0),0)</f>
        <v>0</v>
      </c>
      <c r="U250" s="104">
        <f t="shared" si="11"/>
        <v>0</v>
      </c>
      <c r="V250" s="104">
        <f t="shared" si="12"/>
        <v>0</v>
      </c>
      <c r="W250" s="104">
        <f t="shared" si="13"/>
        <v>0</v>
      </c>
      <c r="X250" s="104">
        <f t="shared" si="14"/>
        <v>0</v>
      </c>
      <c r="Z250" s="54" t="s">
        <v>478</v>
      </c>
      <c r="AA250" s="55"/>
      <c r="AB250" s="55"/>
      <c r="AC250" s="101">
        <v>925</v>
      </c>
      <c r="AD250"/>
      <c r="AE250"/>
      <c r="AF250"/>
      <c r="AG250"/>
    </row>
    <row r="251" spans="1:33" x14ac:dyDescent="0.3">
      <c r="A251" s="113" t="e">
        <f>VLOOKUP(C250,'VED Skaičiuoklė'!$Z$240:$AC$278,2,FALSE)</f>
        <v>#N/A</v>
      </c>
      <c r="B251" s="10">
        <v>14</v>
      </c>
      <c r="C251" s="189"/>
      <c r="D251" s="189"/>
      <c r="E251" s="111">
        <f>F251*G251</f>
        <v>0</v>
      </c>
      <c r="F251" s="13"/>
      <c r="G251" s="13"/>
      <c r="H251" s="44"/>
      <c r="I251" s="70"/>
      <c r="J251" s="70"/>
      <c r="K251" s="70"/>
      <c r="L251" s="50"/>
      <c r="M251" s="109">
        <f>IFERROR(VLOOKUP(C251,'VED Skaičiuoklė'!$Z$240:$AC$278,4,FALSE),0)</f>
        <v>0</v>
      </c>
      <c r="N251" s="105" t="e">
        <f t="shared" si="7"/>
        <v>#N/A</v>
      </c>
      <c r="R251" s="104">
        <f t="shared" si="8"/>
        <v>0</v>
      </c>
      <c r="S251" s="104">
        <f t="shared" si="9"/>
        <v>0</v>
      </c>
      <c r="T251" s="104">
        <f t="shared" si="10"/>
        <v>0</v>
      </c>
      <c r="U251" s="104">
        <f t="shared" si="11"/>
        <v>0</v>
      </c>
      <c r="V251" s="104">
        <f t="shared" si="12"/>
        <v>0</v>
      </c>
      <c r="W251" s="104">
        <f t="shared" si="13"/>
        <v>0</v>
      </c>
      <c r="X251" s="104">
        <f t="shared" si="14"/>
        <v>0</v>
      </c>
      <c r="Z251" s="54" t="s">
        <v>479</v>
      </c>
      <c r="AA251" s="55">
        <v>10</v>
      </c>
      <c r="AB251" s="55"/>
      <c r="AC251" s="101">
        <v>64</v>
      </c>
      <c r="AD251"/>
      <c r="AE251"/>
      <c r="AF251"/>
      <c r="AG251"/>
    </row>
    <row r="252" spans="1:33" x14ac:dyDescent="0.3">
      <c r="A252" s="113" t="e">
        <f>VLOOKUP(C251,'VED Skaičiuoklė'!$Z$240:$AC$278,2,FALSE)</f>
        <v>#N/A</v>
      </c>
      <c r="B252" s="10">
        <v>15</v>
      </c>
      <c r="C252" s="189"/>
      <c r="D252" s="189"/>
      <c r="E252" s="111">
        <f t="shared" si="6"/>
        <v>0</v>
      </c>
      <c r="F252" s="13"/>
      <c r="G252" s="13"/>
      <c r="H252" s="44"/>
      <c r="I252" s="70"/>
      <c r="J252" s="70"/>
      <c r="K252" s="70"/>
      <c r="L252" s="50"/>
      <c r="M252" s="109">
        <f>IFERROR(VLOOKUP(C252,'VED Skaičiuoklė'!$Z$240:$AC$278,4,FALSE),0)</f>
        <v>0</v>
      </c>
      <c r="N252" s="105" t="e">
        <f t="shared" si="7"/>
        <v>#N/A</v>
      </c>
      <c r="R252" s="104">
        <f t="shared" si="8"/>
        <v>0</v>
      </c>
      <c r="S252" s="104">
        <f t="shared" si="9"/>
        <v>0</v>
      </c>
      <c r="T252" s="104">
        <f t="shared" si="10"/>
        <v>0</v>
      </c>
      <c r="U252" s="104">
        <f t="shared" si="11"/>
        <v>0</v>
      </c>
      <c r="V252" s="104">
        <f t="shared" si="12"/>
        <v>0</v>
      </c>
      <c r="W252" s="104">
        <f t="shared" si="13"/>
        <v>0</v>
      </c>
      <c r="X252" s="104">
        <f t="shared" si="14"/>
        <v>0</v>
      </c>
      <c r="Z252" s="54" t="s">
        <v>463</v>
      </c>
      <c r="AA252" s="55">
        <v>0</v>
      </c>
      <c r="AB252" s="55"/>
      <c r="AC252" s="101">
        <v>313</v>
      </c>
      <c r="AD252"/>
      <c r="AE252"/>
      <c r="AF252"/>
      <c r="AG252"/>
    </row>
    <row r="253" spans="1:33" x14ac:dyDescent="0.3">
      <c r="A253" s="113" t="e">
        <f>VLOOKUP(C252,'VED Skaičiuoklė'!$Z$240:$AC$278,2,FALSE)</f>
        <v>#N/A</v>
      </c>
      <c r="B253" s="10">
        <v>16</v>
      </c>
      <c r="C253" s="189"/>
      <c r="D253" s="189"/>
      <c r="E253" s="111">
        <f t="shared" si="6"/>
        <v>0</v>
      </c>
      <c r="F253" s="13"/>
      <c r="G253" s="13"/>
      <c r="H253" s="44"/>
      <c r="I253" s="70"/>
      <c r="J253" s="70"/>
      <c r="K253" s="70"/>
      <c r="L253" s="50"/>
      <c r="M253" s="109">
        <f>IFERROR(VLOOKUP(C253,'VED Skaičiuoklė'!$Z$240:$AC$278,4,FALSE),0)</f>
        <v>0</v>
      </c>
      <c r="N253" s="105" t="e">
        <f t="shared" si="7"/>
        <v>#N/A</v>
      </c>
      <c r="R253" s="104">
        <f t="shared" si="8"/>
        <v>0</v>
      </c>
      <c r="S253" s="104">
        <f t="shared" si="9"/>
        <v>0</v>
      </c>
      <c r="T253" s="104">
        <f t="shared" si="10"/>
        <v>0</v>
      </c>
      <c r="U253" s="104">
        <f t="shared" si="11"/>
        <v>0</v>
      </c>
      <c r="V253" s="104">
        <f t="shared" si="12"/>
        <v>0</v>
      </c>
      <c r="W253" s="104">
        <f t="shared" si="13"/>
        <v>0</v>
      </c>
      <c r="X253" s="104">
        <f t="shared" si="14"/>
        <v>0</v>
      </c>
      <c r="Z253" s="54" t="s">
        <v>480</v>
      </c>
      <c r="AA253" s="55">
        <v>19</v>
      </c>
      <c r="AB253" s="55"/>
      <c r="AC253" s="101">
        <v>1720</v>
      </c>
      <c r="AD253"/>
      <c r="AE253"/>
      <c r="AF253"/>
      <c r="AG253"/>
    </row>
    <row r="254" spans="1:33" x14ac:dyDescent="0.3">
      <c r="A254" s="113" t="e">
        <f>VLOOKUP(C253,'VED Skaičiuoklė'!$Z$240:$AC$278,2,FALSE)</f>
        <v>#N/A</v>
      </c>
      <c r="B254" s="10">
        <v>17</v>
      </c>
      <c r="C254" s="189"/>
      <c r="D254" s="189"/>
      <c r="E254" s="111">
        <f t="shared" si="6"/>
        <v>0</v>
      </c>
      <c r="F254" s="13"/>
      <c r="G254" s="13"/>
      <c r="H254" s="44"/>
      <c r="I254" s="70"/>
      <c r="J254" s="70"/>
      <c r="K254" s="70"/>
      <c r="L254" s="50"/>
      <c r="M254" s="109">
        <f>IFERROR(VLOOKUP(C254,'VED Skaičiuoklė'!$Z$240:$AC$278,4,FALSE),0)</f>
        <v>0</v>
      </c>
      <c r="N254" s="105" t="e">
        <f t="shared" si="7"/>
        <v>#N/A</v>
      </c>
      <c r="R254" s="104">
        <f t="shared" si="8"/>
        <v>0</v>
      </c>
      <c r="S254" s="104">
        <f t="shared" si="9"/>
        <v>0</v>
      </c>
      <c r="T254" s="104">
        <f t="shared" si="10"/>
        <v>0</v>
      </c>
      <c r="U254" s="104">
        <f>IFERROR(IF(A254=10,1,0),0)</f>
        <v>0</v>
      </c>
      <c r="V254" s="104">
        <f t="shared" si="12"/>
        <v>0</v>
      </c>
      <c r="W254" s="104">
        <f t="shared" si="13"/>
        <v>0</v>
      </c>
      <c r="X254" s="104">
        <f t="shared" si="14"/>
        <v>0</v>
      </c>
      <c r="Z254" s="54" t="s">
        <v>481</v>
      </c>
      <c r="AA254" s="55">
        <v>19</v>
      </c>
      <c r="AB254" s="55"/>
      <c r="AC254" s="101">
        <v>851</v>
      </c>
      <c r="AD254"/>
      <c r="AE254"/>
      <c r="AF254"/>
      <c r="AG254"/>
    </row>
    <row r="255" spans="1:33" x14ac:dyDescent="0.3">
      <c r="A255" s="113" t="e">
        <f>VLOOKUP(C254,'VED Skaičiuoklė'!$Z$240:$AC$278,2,FALSE)</f>
        <v>#N/A</v>
      </c>
      <c r="B255" s="10">
        <v>18</v>
      </c>
      <c r="C255" s="189"/>
      <c r="D255" s="189"/>
      <c r="E255" s="111">
        <f t="shared" si="6"/>
        <v>0</v>
      </c>
      <c r="F255" s="13"/>
      <c r="G255" s="13"/>
      <c r="H255" s="44"/>
      <c r="I255" s="70"/>
      <c r="J255" s="70"/>
      <c r="K255" s="70"/>
      <c r="L255" s="50"/>
      <c r="M255" s="109">
        <f>IFERROR(VLOOKUP(C255,'VED Skaičiuoklė'!$Z$240:$AC$278,4,FALSE),0)</f>
        <v>0</v>
      </c>
      <c r="N255" s="105" t="e">
        <f t="shared" si="7"/>
        <v>#N/A</v>
      </c>
      <c r="R255" s="104">
        <f t="shared" si="8"/>
        <v>0</v>
      </c>
      <c r="S255" s="104">
        <f t="shared" si="9"/>
        <v>0</v>
      </c>
      <c r="T255" s="104">
        <f t="shared" si="10"/>
        <v>0</v>
      </c>
      <c r="U255" s="104">
        <f t="shared" si="11"/>
        <v>0</v>
      </c>
      <c r="V255" s="104">
        <f t="shared" si="12"/>
        <v>0</v>
      </c>
      <c r="W255" s="104">
        <f t="shared" si="13"/>
        <v>0</v>
      </c>
      <c r="X255" s="104">
        <f t="shared" si="14"/>
        <v>0</v>
      </c>
      <c r="Z255" s="54" t="s">
        <v>482</v>
      </c>
      <c r="AA255" s="55">
        <v>19</v>
      </c>
      <c r="AB255" s="55"/>
      <c r="AC255" s="101">
        <v>2540</v>
      </c>
      <c r="AD255"/>
      <c r="AE255"/>
      <c r="AF255"/>
      <c r="AG255"/>
    </row>
    <row r="256" spans="1:33" x14ac:dyDescent="0.3">
      <c r="A256" s="113" t="e">
        <f>VLOOKUP(C255,'VED Skaičiuoklė'!$Z$240:$AC$278,2,FALSE)</f>
        <v>#N/A</v>
      </c>
      <c r="B256" s="10">
        <v>19</v>
      </c>
      <c r="C256" s="189"/>
      <c r="D256" s="189"/>
      <c r="E256" s="111">
        <f t="shared" si="6"/>
        <v>0</v>
      </c>
      <c r="F256" s="13"/>
      <c r="G256" s="13"/>
      <c r="H256" s="44"/>
      <c r="I256" s="70"/>
      <c r="J256" s="70"/>
      <c r="K256" s="70"/>
      <c r="L256" s="50"/>
      <c r="M256" s="109">
        <f>IFERROR(VLOOKUP(C256,'VED Skaičiuoklė'!$Z$240:$AC$278,4,FALSE),0)</f>
        <v>0</v>
      </c>
      <c r="N256" s="105" t="e">
        <f t="shared" si="7"/>
        <v>#N/A</v>
      </c>
      <c r="R256" s="104">
        <f t="shared" si="8"/>
        <v>0</v>
      </c>
      <c r="S256" s="104">
        <f t="shared" si="9"/>
        <v>0</v>
      </c>
      <c r="T256" s="104">
        <f t="shared" si="10"/>
        <v>0</v>
      </c>
      <c r="U256" s="104">
        <f t="shared" si="11"/>
        <v>0</v>
      </c>
      <c r="V256" s="104">
        <f t="shared" si="12"/>
        <v>0</v>
      </c>
      <c r="W256" s="104">
        <f t="shared" si="13"/>
        <v>0</v>
      </c>
      <c r="X256" s="104">
        <f t="shared" si="14"/>
        <v>0</v>
      </c>
      <c r="Z256" s="54" t="s">
        <v>483</v>
      </c>
      <c r="AA256" s="55">
        <v>19</v>
      </c>
      <c r="AB256" s="55"/>
      <c r="AC256" s="101">
        <v>6400</v>
      </c>
      <c r="AD256"/>
      <c r="AE256"/>
      <c r="AF256"/>
      <c r="AG256"/>
    </row>
    <row r="257" spans="1:33" ht="16.2" thickBot="1" x14ac:dyDescent="0.35">
      <c r="A257" s="113" t="e">
        <f>VLOOKUP(C256,'VED Skaičiuoklė'!$Z$240:$AC$278,2,FALSE)</f>
        <v>#N/A</v>
      </c>
      <c r="B257" s="11">
        <v>20</v>
      </c>
      <c r="C257" s="189"/>
      <c r="D257" s="189"/>
      <c r="E257" s="112">
        <f t="shared" si="6"/>
        <v>0</v>
      </c>
      <c r="F257" s="13"/>
      <c r="G257" s="13"/>
      <c r="H257" s="81"/>
      <c r="I257" s="85"/>
      <c r="J257" s="85"/>
      <c r="K257" s="85"/>
      <c r="L257" s="59"/>
      <c r="M257" s="110">
        <f>IFERROR(VLOOKUP(C257,'VED Skaičiuoklė'!$Z$240:$AC$278,4,FALSE),0)</f>
        <v>0</v>
      </c>
      <c r="N257" s="106" t="e">
        <f t="shared" si="7"/>
        <v>#N/A</v>
      </c>
      <c r="R257" s="104">
        <f t="shared" si="8"/>
        <v>0</v>
      </c>
      <c r="S257" s="104">
        <f t="shared" si="9"/>
        <v>0</v>
      </c>
      <c r="T257" s="104">
        <f t="shared" si="10"/>
        <v>0</v>
      </c>
      <c r="U257" s="104">
        <f t="shared" si="11"/>
        <v>0</v>
      </c>
      <c r="V257" s="104">
        <f t="shared" si="12"/>
        <v>0</v>
      </c>
      <c r="W257" s="104">
        <f t="shared" si="13"/>
        <v>0</v>
      </c>
      <c r="X257" s="104">
        <f t="shared" si="14"/>
        <v>0</v>
      </c>
      <c r="Z257" s="54" t="s">
        <v>484</v>
      </c>
      <c r="AA257" s="55"/>
      <c r="AB257" s="55"/>
      <c r="AC257" s="101">
        <v>780</v>
      </c>
      <c r="AD257"/>
      <c r="AE257"/>
      <c r="AF257"/>
      <c r="AG257"/>
    </row>
    <row r="258" spans="1:33" x14ac:dyDescent="0.3">
      <c r="A258" s="113" t="e">
        <f>VLOOKUP(C257,'VED Skaičiuoklė'!$Z$240:$AC$278,2,FALSE)</f>
        <v>#N/A</v>
      </c>
      <c r="C258" s="239" t="s">
        <v>485</v>
      </c>
      <c r="D258" s="240"/>
      <c r="E258" s="240"/>
      <c r="F258" s="240"/>
      <c r="G258" s="240"/>
      <c r="H258" s="240"/>
      <c r="I258" s="240"/>
      <c r="J258" s="240"/>
      <c r="K258" s="240"/>
      <c r="L258" s="240"/>
      <c r="M258" s="240"/>
      <c r="N258" s="107">
        <f>IF(R262&lt;=0,0,R262*AC252)</f>
        <v>0</v>
      </c>
      <c r="R258" s="104">
        <f t="shared" si="8"/>
        <v>0</v>
      </c>
      <c r="S258" s="104">
        <f t="shared" si="9"/>
        <v>0</v>
      </c>
      <c r="T258" s="104">
        <f t="shared" si="10"/>
        <v>0</v>
      </c>
      <c r="U258" s="104">
        <f t="shared" si="11"/>
        <v>0</v>
      </c>
      <c r="V258" s="104">
        <f t="shared" si="12"/>
        <v>0</v>
      </c>
      <c r="W258" s="104">
        <f t="shared" si="13"/>
        <v>0</v>
      </c>
      <c r="X258" s="104">
        <f t="shared" si="14"/>
        <v>0</v>
      </c>
      <c r="Z258" s="54" t="s">
        <v>486</v>
      </c>
      <c r="AA258" s="55"/>
      <c r="AB258" s="55"/>
      <c r="AC258" s="101">
        <v>1556</v>
      </c>
      <c r="AD258"/>
      <c r="AE258"/>
      <c r="AF258"/>
      <c r="AG258"/>
    </row>
    <row r="259" spans="1:33" ht="21.6" thickBot="1" x14ac:dyDescent="0.45">
      <c r="C259" s="241" t="s">
        <v>487</v>
      </c>
      <c r="D259" s="242"/>
      <c r="E259" s="242"/>
      <c r="F259" s="242"/>
      <c r="G259" s="242"/>
      <c r="H259" s="242"/>
      <c r="I259" s="242"/>
      <c r="J259" s="242"/>
      <c r="K259" s="242"/>
      <c r="L259" s="242"/>
      <c r="M259" s="242"/>
      <c r="N259" s="108">
        <f>SUMIF(N238:N258,"&gt;0")</f>
        <v>0</v>
      </c>
      <c r="Z259" s="54" t="s">
        <v>488</v>
      </c>
      <c r="AA259" s="55"/>
      <c r="AB259" s="55"/>
      <c r="AC259" s="101">
        <v>2540</v>
      </c>
      <c r="AD259"/>
      <c r="AE259"/>
      <c r="AF259"/>
      <c r="AG259"/>
    </row>
    <row r="260" spans="1:33" x14ac:dyDescent="0.3">
      <c r="Z260" s="54" t="s">
        <v>489</v>
      </c>
      <c r="AA260" s="55"/>
      <c r="AB260" s="55"/>
      <c r="AC260" s="101">
        <v>851</v>
      </c>
      <c r="AD260"/>
      <c r="AE260"/>
      <c r="AF260"/>
      <c r="AG260"/>
    </row>
    <row r="261" spans="1:33" x14ac:dyDescent="0.3">
      <c r="R261" s="82">
        <f t="shared" ref="R261:X261" si="15">SUMIF(R239:R258,"&gt;0")</f>
        <v>0</v>
      </c>
      <c r="S261" s="82">
        <f t="shared" si="15"/>
        <v>0</v>
      </c>
      <c r="T261" s="82">
        <f t="shared" si="15"/>
        <v>0</v>
      </c>
      <c r="U261" s="82">
        <f t="shared" si="15"/>
        <v>0</v>
      </c>
      <c r="V261" s="82">
        <f t="shared" si="15"/>
        <v>0</v>
      </c>
      <c r="W261" s="82">
        <f t="shared" si="15"/>
        <v>0</v>
      </c>
      <c r="X261" s="82">
        <f t="shared" si="15"/>
        <v>0</v>
      </c>
      <c r="Z261" s="54" t="s">
        <v>490</v>
      </c>
      <c r="AA261" s="55"/>
      <c r="AB261" s="55"/>
      <c r="AC261" s="101">
        <v>1720</v>
      </c>
      <c r="AD261"/>
      <c r="AE261"/>
      <c r="AF261"/>
      <c r="AG261"/>
    </row>
    <row r="262" spans="1:33" x14ac:dyDescent="0.3">
      <c r="P262" s="76" t="s">
        <v>491</v>
      </c>
      <c r="R262" s="215">
        <f>R261-S261</f>
        <v>0</v>
      </c>
      <c r="S262" s="215"/>
      <c r="Z262" s="54" t="s">
        <v>492</v>
      </c>
      <c r="AA262" s="55"/>
      <c r="AB262" s="55"/>
      <c r="AC262" s="101">
        <v>6400</v>
      </c>
      <c r="AD262"/>
      <c r="AE262"/>
      <c r="AF262"/>
      <c r="AG262"/>
    </row>
    <row r="263" spans="1:33" x14ac:dyDescent="0.3">
      <c r="Z263" s="54" t="s">
        <v>493</v>
      </c>
      <c r="AA263" s="55"/>
      <c r="AB263" s="55"/>
      <c r="AC263" s="101">
        <v>475</v>
      </c>
      <c r="AD263"/>
      <c r="AE263"/>
      <c r="AF263"/>
      <c r="AG263"/>
    </row>
    <row r="264" spans="1:33" ht="21.6" thickBot="1" x14ac:dyDescent="0.35">
      <c r="C264" s="1" t="s">
        <v>2</v>
      </c>
      <c r="D264" s="8" t="s">
        <v>494</v>
      </c>
      <c r="E264" s="3"/>
      <c r="F264" s="3"/>
      <c r="G264" s="3"/>
      <c r="H264" s="3"/>
      <c r="I264" s="3"/>
      <c r="J264" s="3"/>
      <c r="K264" s="3"/>
      <c r="L264" s="3"/>
      <c r="M264" s="3"/>
      <c r="N264" s="3"/>
      <c r="Z264" s="54" t="s">
        <v>495</v>
      </c>
      <c r="AA264" s="55">
        <v>3</v>
      </c>
      <c r="AB264" s="55"/>
      <c r="AC264" s="101">
        <v>58</v>
      </c>
      <c r="AD264"/>
      <c r="AE264"/>
      <c r="AF264"/>
      <c r="AG264"/>
    </row>
    <row r="265" spans="1:33" ht="16.2" thickBot="1" x14ac:dyDescent="0.35">
      <c r="D265" s="2"/>
      <c r="F265" s="2"/>
      <c r="G265" s="2"/>
      <c r="H265" s="2"/>
      <c r="I265" s="2"/>
      <c r="J265" s="2"/>
      <c r="K265" s="2"/>
      <c r="L265" s="2"/>
      <c r="M265" s="60"/>
      <c r="N265" s="42" t="s">
        <v>496</v>
      </c>
      <c r="P265" s="80"/>
      <c r="Z265" s="54" t="s">
        <v>497</v>
      </c>
      <c r="AA265" s="55">
        <v>9</v>
      </c>
      <c r="AB265" s="55"/>
      <c r="AC265" s="101">
        <v>329</v>
      </c>
      <c r="AD265"/>
      <c r="AE265"/>
      <c r="AF265"/>
      <c r="AG265"/>
    </row>
    <row r="266" spans="1:33" ht="16.2" thickBot="1" x14ac:dyDescent="0.35">
      <c r="D266" s="71" t="s">
        <v>498</v>
      </c>
      <c r="E266" s="63">
        <v>0</v>
      </c>
      <c r="F266" s="61" t="s">
        <v>461</v>
      </c>
      <c r="G266" s="62"/>
      <c r="H266" s="62"/>
      <c r="I266" s="62"/>
      <c r="J266" s="62"/>
      <c r="K266" s="62"/>
      <c r="L266" s="62"/>
      <c r="M266" s="41"/>
      <c r="N266" s="116">
        <f>E266</f>
        <v>0</v>
      </c>
      <c r="Z266" s="54" t="s">
        <v>499</v>
      </c>
      <c r="AA266" s="55">
        <v>16</v>
      </c>
      <c r="AB266" s="55"/>
      <c r="AC266" s="101">
        <v>171</v>
      </c>
      <c r="AD266"/>
      <c r="AE266"/>
      <c r="AF266"/>
      <c r="AG266"/>
    </row>
    <row r="267" spans="1:33" x14ac:dyDescent="0.3">
      <c r="C267"/>
      <c r="D267"/>
      <c r="E267"/>
      <c r="F267"/>
      <c r="G267"/>
      <c r="M267"/>
      <c r="N267"/>
      <c r="Z267" s="54" t="s">
        <v>500</v>
      </c>
      <c r="AA267" s="55">
        <v>0</v>
      </c>
      <c r="AB267" s="55"/>
      <c r="AC267" s="101">
        <v>60</v>
      </c>
      <c r="AD267"/>
      <c r="AE267"/>
      <c r="AF267"/>
      <c r="AG267"/>
    </row>
    <row r="268" spans="1:33" ht="16.2" thickBot="1" x14ac:dyDescent="0.35">
      <c r="D268" s="3" t="s">
        <v>501</v>
      </c>
      <c r="E268" s="3"/>
      <c r="F268" s="3"/>
      <c r="G268" s="3"/>
      <c r="H268" s="3"/>
      <c r="I268" s="3"/>
      <c r="J268" s="3"/>
      <c r="K268" s="3"/>
      <c r="L268" s="3"/>
      <c r="M268" s="3"/>
      <c r="N268" s="3"/>
      <c r="P268" s="77"/>
      <c r="S268"/>
      <c r="T268"/>
      <c r="U268"/>
      <c r="V268"/>
      <c r="W268"/>
      <c r="X268"/>
      <c r="Z268" s="54" t="s">
        <v>466</v>
      </c>
      <c r="AA268" s="55">
        <v>8</v>
      </c>
      <c r="AB268" s="55"/>
      <c r="AC268" s="101">
        <v>1696</v>
      </c>
      <c r="AD268"/>
      <c r="AE268"/>
      <c r="AF268"/>
      <c r="AG268"/>
    </row>
    <row r="269" spans="1:33" ht="16.2" thickBot="1" x14ac:dyDescent="0.35">
      <c r="C269"/>
      <c r="D269" s="19" t="s">
        <v>447</v>
      </c>
      <c r="E269" s="20" t="s">
        <v>502</v>
      </c>
      <c r="F269" s="20" t="s">
        <v>503</v>
      </c>
      <c r="G269" s="25"/>
      <c r="H269" s="37"/>
      <c r="I269" s="37"/>
      <c r="J269" s="37"/>
      <c r="K269" s="37"/>
      <c r="L269" s="37"/>
      <c r="M269" s="18"/>
      <c r="N269" s="30" t="s">
        <v>8</v>
      </c>
      <c r="P269" s="77"/>
      <c r="S269"/>
      <c r="T269"/>
      <c r="U269"/>
      <c r="V269"/>
      <c r="W269"/>
      <c r="X269"/>
      <c r="Z269" s="54" t="s">
        <v>504</v>
      </c>
      <c r="AA269" s="55">
        <v>17</v>
      </c>
      <c r="AB269" s="55"/>
      <c r="AC269" s="101">
        <v>780</v>
      </c>
    </row>
    <row r="270" spans="1:33" x14ac:dyDescent="0.3">
      <c r="C270"/>
      <c r="D270" s="12" t="s">
        <v>505</v>
      </c>
      <c r="E270" s="13">
        <v>0</v>
      </c>
      <c r="F270" s="14">
        <v>960</v>
      </c>
      <c r="G270" s="24"/>
      <c r="H270" s="28"/>
      <c r="I270" s="28"/>
      <c r="J270" s="28"/>
      <c r="K270" s="28"/>
      <c r="L270" s="28"/>
      <c r="M270" s="28"/>
      <c r="N270" s="114">
        <f>E270*F270</f>
        <v>0</v>
      </c>
      <c r="P270" s="77"/>
      <c r="S270"/>
      <c r="T270"/>
      <c r="U270"/>
      <c r="V270"/>
      <c r="W270"/>
      <c r="X270"/>
      <c r="Z270" s="54" t="s">
        <v>506</v>
      </c>
      <c r="AA270" s="55">
        <v>12</v>
      </c>
      <c r="AB270" s="55"/>
      <c r="AC270" s="101">
        <v>220</v>
      </c>
    </row>
    <row r="271" spans="1:33" ht="18" thickBot="1" x14ac:dyDescent="0.35">
      <c r="C271"/>
      <c r="D271" s="26" t="s">
        <v>507</v>
      </c>
      <c r="E271" s="64">
        <v>0</v>
      </c>
      <c r="F271" s="7">
        <v>406</v>
      </c>
      <c r="G271" s="27"/>
      <c r="H271" s="29"/>
      <c r="I271" s="29"/>
      <c r="J271" s="29"/>
      <c r="K271" s="29"/>
      <c r="L271" s="29"/>
      <c r="M271" s="29"/>
      <c r="N271" s="115">
        <f>E271*F271</f>
        <v>0</v>
      </c>
      <c r="S271"/>
      <c r="T271"/>
      <c r="U271"/>
      <c r="V271"/>
      <c r="W271"/>
      <c r="X271"/>
      <c r="Z271" s="54" t="s">
        <v>508</v>
      </c>
      <c r="AA271" s="55">
        <v>15</v>
      </c>
      <c r="AB271" s="55"/>
      <c r="AC271" s="101">
        <v>685</v>
      </c>
    </row>
    <row r="272" spans="1:33" ht="16.2" thickBot="1" x14ac:dyDescent="0.35">
      <c r="C272"/>
      <c r="D272" s="243" t="s">
        <v>509</v>
      </c>
      <c r="E272" s="244"/>
      <c r="F272" s="244"/>
      <c r="G272" s="244"/>
      <c r="H272" s="244"/>
      <c r="I272" s="244"/>
      <c r="J272" s="244"/>
      <c r="K272" s="244"/>
      <c r="L272" s="244"/>
      <c r="M272" s="245"/>
      <c r="N272" s="116">
        <f>SUM(N270:N271)</f>
        <v>0</v>
      </c>
      <c r="S272"/>
      <c r="T272"/>
      <c r="U272"/>
      <c r="V272"/>
      <c r="W272"/>
      <c r="X272"/>
      <c r="Z272" s="54" t="s">
        <v>510</v>
      </c>
      <c r="AA272" s="55">
        <v>0</v>
      </c>
      <c r="AB272" s="55"/>
      <c r="AC272" s="101">
        <v>88</v>
      </c>
    </row>
    <row r="273" spans="3:29" x14ac:dyDescent="0.3">
      <c r="C273"/>
      <c r="D273"/>
      <c r="E273"/>
      <c r="F273"/>
      <c r="G273"/>
      <c r="M273"/>
      <c r="N273"/>
      <c r="S273"/>
      <c r="T273"/>
      <c r="U273"/>
      <c r="V273"/>
      <c r="W273"/>
      <c r="X273"/>
      <c r="Z273" s="54" t="s">
        <v>511</v>
      </c>
      <c r="AA273" s="55">
        <v>30</v>
      </c>
      <c r="AB273" s="55"/>
      <c r="AC273" s="101">
        <v>30</v>
      </c>
    </row>
    <row r="274" spans="3:29" x14ac:dyDescent="0.3">
      <c r="P274" s="77"/>
      <c r="S274"/>
      <c r="T274"/>
      <c r="U274"/>
      <c r="V274"/>
      <c r="W274"/>
      <c r="X274"/>
      <c r="Z274" s="54" t="s">
        <v>512</v>
      </c>
      <c r="AA274" s="55">
        <v>29</v>
      </c>
      <c r="AB274" s="55"/>
      <c r="AC274" s="101">
        <v>10246</v>
      </c>
    </row>
    <row r="275" spans="3:29" ht="16.2" thickBot="1" x14ac:dyDescent="0.35">
      <c r="D275" s="3" t="s">
        <v>513</v>
      </c>
      <c r="E275" s="3"/>
      <c r="F275" s="3"/>
      <c r="G275" s="3"/>
      <c r="H275" s="3"/>
      <c r="I275" s="3"/>
      <c r="J275" s="3"/>
      <c r="K275" s="3"/>
      <c r="L275" s="3"/>
      <c r="M275" s="3"/>
      <c r="N275" s="3"/>
      <c r="S275"/>
      <c r="T275"/>
      <c r="U275"/>
      <c r="V275"/>
      <c r="W275"/>
      <c r="X275"/>
      <c r="Z275" s="54" t="s">
        <v>451</v>
      </c>
      <c r="AA275" s="55">
        <v>7</v>
      </c>
      <c r="AB275" s="55"/>
      <c r="AC275" s="101">
        <v>295</v>
      </c>
    </row>
    <row r="276" spans="3:29" ht="16.2" thickBot="1" x14ac:dyDescent="0.35">
      <c r="C276" s="2"/>
      <c r="D276" s="2"/>
      <c r="E276" s="2"/>
      <c r="F276" s="2"/>
      <c r="G276" s="2"/>
      <c r="H276" s="2"/>
      <c r="I276" s="2"/>
      <c r="J276" s="2"/>
      <c r="K276" s="2"/>
      <c r="L276" s="2"/>
      <c r="M276" s="2"/>
      <c r="N276" s="21" t="s">
        <v>461</v>
      </c>
      <c r="P276" s="80"/>
      <c r="S276"/>
      <c r="T276"/>
      <c r="U276"/>
      <c r="V276"/>
      <c r="W276"/>
      <c r="X276"/>
      <c r="Z276" s="54" t="s">
        <v>514</v>
      </c>
      <c r="AA276" s="55">
        <v>5</v>
      </c>
      <c r="AB276" s="55"/>
      <c r="AC276" s="101">
        <v>323</v>
      </c>
    </row>
    <row r="277" spans="3:29" x14ac:dyDescent="0.3">
      <c r="D277" s="230" t="s">
        <v>515</v>
      </c>
      <c r="E277" s="231"/>
      <c r="F277" s="231"/>
      <c r="G277" s="231"/>
      <c r="H277" s="231"/>
      <c r="I277" s="231"/>
      <c r="J277" s="231"/>
      <c r="K277" s="231"/>
      <c r="L277" s="231"/>
      <c r="M277" s="232"/>
      <c r="N277" s="117">
        <f>N206</f>
        <v>0</v>
      </c>
      <c r="S277"/>
      <c r="T277"/>
      <c r="U277"/>
      <c r="V277"/>
      <c r="W277"/>
      <c r="X277"/>
      <c r="Z277" s="54" t="s">
        <v>516</v>
      </c>
      <c r="AA277" s="55">
        <v>20</v>
      </c>
      <c r="AB277" s="55"/>
      <c r="AC277" s="101">
        <v>156</v>
      </c>
    </row>
    <row r="278" spans="3:29" x14ac:dyDescent="0.3">
      <c r="D278" s="233" t="s">
        <v>517</v>
      </c>
      <c r="E278" s="234"/>
      <c r="F278" s="234"/>
      <c r="G278" s="234"/>
      <c r="H278" s="234"/>
      <c r="I278" s="234"/>
      <c r="J278" s="234"/>
      <c r="K278" s="234"/>
      <c r="L278" s="234"/>
      <c r="M278" s="235"/>
      <c r="N278" s="118">
        <f>N259</f>
        <v>0</v>
      </c>
      <c r="S278"/>
      <c r="T278"/>
      <c r="U278"/>
      <c r="V278"/>
      <c r="W278"/>
      <c r="X278"/>
      <c r="Z278" s="54" t="s">
        <v>518</v>
      </c>
      <c r="AA278" s="55">
        <v>18</v>
      </c>
      <c r="AB278" s="55"/>
      <c r="AC278" s="101">
        <v>1556</v>
      </c>
    </row>
    <row r="279" spans="3:29" x14ac:dyDescent="0.3">
      <c r="D279" s="233" t="s">
        <v>519</v>
      </c>
      <c r="E279" s="234"/>
      <c r="F279" s="234"/>
      <c r="G279" s="234"/>
      <c r="H279" s="234"/>
      <c r="I279" s="234"/>
      <c r="J279" s="234"/>
      <c r="K279" s="234"/>
      <c r="L279" s="234"/>
      <c r="M279" s="235"/>
      <c r="N279" s="118">
        <f>N266</f>
        <v>0</v>
      </c>
      <c r="S279"/>
      <c r="T279"/>
      <c r="U279"/>
      <c r="V279"/>
      <c r="W279"/>
      <c r="X279"/>
    </row>
    <row r="280" spans="3:29" ht="16.2" thickBot="1" x14ac:dyDescent="0.35">
      <c r="D280" s="236" t="s">
        <v>509</v>
      </c>
      <c r="E280" s="237"/>
      <c r="F280" s="237"/>
      <c r="G280" s="237"/>
      <c r="H280" s="237"/>
      <c r="I280" s="237"/>
      <c r="J280" s="237"/>
      <c r="K280" s="237"/>
      <c r="L280" s="237"/>
      <c r="M280" s="238"/>
      <c r="N280" s="119">
        <f>N272</f>
        <v>0</v>
      </c>
      <c r="S280"/>
      <c r="T280"/>
      <c r="U280"/>
      <c r="V280"/>
      <c r="W280"/>
      <c r="X280"/>
    </row>
    <row r="281" spans="3:29" ht="24" thickBot="1" x14ac:dyDescent="0.5">
      <c r="D281" s="22" t="s">
        <v>520</v>
      </c>
      <c r="E281" s="35"/>
      <c r="F281" s="35"/>
      <c r="G281" s="35"/>
      <c r="H281" s="35"/>
      <c r="I281" s="35"/>
      <c r="J281" s="35"/>
      <c r="K281" s="35"/>
      <c r="L281" s="35"/>
      <c r="M281" s="23"/>
      <c r="N281" s="120">
        <f>SUM(N277:N280)</f>
        <v>0</v>
      </c>
      <c r="S281"/>
      <c r="T281"/>
      <c r="U281"/>
      <c r="V281"/>
      <c r="W281"/>
      <c r="X281"/>
    </row>
    <row r="282" spans="3:29" x14ac:dyDescent="0.3">
      <c r="S282"/>
      <c r="T282"/>
      <c r="U282"/>
      <c r="V282"/>
      <c r="W282"/>
      <c r="X282"/>
    </row>
    <row r="283" spans="3:29" x14ac:dyDescent="0.3">
      <c r="S283"/>
      <c r="T283"/>
      <c r="U283"/>
      <c r="V283"/>
      <c r="W283"/>
      <c r="X283"/>
    </row>
    <row r="284" spans="3:29" x14ac:dyDescent="0.3">
      <c r="S284"/>
      <c r="T284"/>
      <c r="U284"/>
      <c r="V284"/>
      <c r="W284"/>
      <c r="X284"/>
    </row>
    <row r="285" spans="3:29" x14ac:dyDescent="0.3">
      <c r="S285"/>
      <c r="T285"/>
      <c r="U285"/>
      <c r="V285"/>
      <c r="W285"/>
      <c r="X285"/>
    </row>
    <row r="286" spans="3:29" x14ac:dyDescent="0.3">
      <c r="S286"/>
      <c r="T286"/>
      <c r="U286"/>
      <c r="V286"/>
      <c r="W286"/>
      <c r="X286"/>
    </row>
    <row r="287" spans="3:29" x14ac:dyDescent="0.3">
      <c r="S287"/>
      <c r="T287"/>
      <c r="U287"/>
      <c r="V287"/>
      <c r="W287"/>
      <c r="X287"/>
    </row>
    <row r="288" spans="3:29" x14ac:dyDescent="0.3">
      <c r="S288"/>
      <c r="T288"/>
      <c r="U288"/>
      <c r="V288"/>
      <c r="W288"/>
      <c r="X288"/>
    </row>
    <row r="289" spans="19:24" x14ac:dyDescent="0.3">
      <c r="S289"/>
      <c r="T289"/>
      <c r="U289"/>
      <c r="V289"/>
      <c r="W289"/>
      <c r="X289"/>
    </row>
  </sheetData>
  <sheetProtection algorithmName="SHA-512" hashValue="MG7uJ/dpP8dmm05r5nNyPm0aNEtlDjx2HEAZyIMA3oOelaakLLEJBxs7pAR+6IzE5e7bNqHGR2exOG66VaIrqA==" saltValue="GqjA8mtWYiV651GqPxtr2g==" spinCount="100000" sheet="1" formatCells="0" formatColumns="0" formatRows="0" insertColumns="0" insertRows="0" insertHyperlinks="0" deleteColumns="0" deleteRows="0" selectLockedCells="1" sort="0" autoFilter="0"/>
  <mergeCells count="233">
    <mergeCell ref="C202:D202"/>
    <mergeCell ref="C203:D203"/>
    <mergeCell ref="C193:D193"/>
    <mergeCell ref="C184:D184"/>
    <mergeCell ref="C94:D94"/>
    <mergeCell ref="D277:M277"/>
    <mergeCell ref="D278:M278"/>
    <mergeCell ref="D279:M279"/>
    <mergeCell ref="D280:M280"/>
    <mergeCell ref="C258:M258"/>
    <mergeCell ref="C259:M259"/>
    <mergeCell ref="D272:M272"/>
    <mergeCell ref="A204:G204"/>
    <mergeCell ref="A205:L205"/>
    <mergeCell ref="A206:M206"/>
    <mergeCell ref="C192:D192"/>
    <mergeCell ref="C194:D194"/>
    <mergeCell ref="C195:D195"/>
    <mergeCell ref="C196:D196"/>
    <mergeCell ref="C197:D197"/>
    <mergeCell ref="C198:D198"/>
    <mergeCell ref="C199:D199"/>
    <mergeCell ref="C200:D200"/>
    <mergeCell ref="C201:D201"/>
    <mergeCell ref="C182:D182"/>
    <mergeCell ref="C183:D183"/>
    <mergeCell ref="C185:D185"/>
    <mergeCell ref="C186:D186"/>
    <mergeCell ref="C187:D187"/>
    <mergeCell ref="C188:D188"/>
    <mergeCell ref="C189:D189"/>
    <mergeCell ref="C190:D190"/>
    <mergeCell ref="C191:D191"/>
    <mergeCell ref="C42:D42"/>
    <mergeCell ref="C43:D43"/>
    <mergeCell ref="C44:D44"/>
    <mergeCell ref="C95:D95"/>
    <mergeCell ref="C101:D101"/>
    <mergeCell ref="C129:D129"/>
    <mergeCell ref="C141:D141"/>
    <mergeCell ref="C150:D150"/>
    <mergeCell ref="C84:D84"/>
    <mergeCell ref="C85:D85"/>
    <mergeCell ref="C86:D86"/>
    <mergeCell ref="C87:D87"/>
    <mergeCell ref="C93:D93"/>
    <mergeCell ref="C109:D109"/>
    <mergeCell ref="C111:D111"/>
    <mergeCell ref="C89:D89"/>
    <mergeCell ref="C90:D90"/>
    <mergeCell ref="C108:D108"/>
    <mergeCell ref="C106:D106"/>
    <mergeCell ref="C103:D103"/>
    <mergeCell ref="C73:D73"/>
    <mergeCell ref="C74:D74"/>
    <mergeCell ref="C75:D75"/>
    <mergeCell ref="C98:D98"/>
    <mergeCell ref="C161:D161"/>
    <mergeCell ref="C162:D162"/>
    <mergeCell ref="C163:D163"/>
    <mergeCell ref="C164:D164"/>
    <mergeCell ref="C32:D32"/>
    <mergeCell ref="C33:D33"/>
    <mergeCell ref="C34:D34"/>
    <mergeCell ref="C35:D35"/>
    <mergeCell ref="C36:D36"/>
    <mergeCell ref="C37:D37"/>
    <mergeCell ref="C38:D38"/>
    <mergeCell ref="C39:D39"/>
    <mergeCell ref="C40:D40"/>
    <mergeCell ref="C46:D46"/>
    <mergeCell ref="C47:D47"/>
    <mergeCell ref="C48:D48"/>
    <mergeCell ref="C49:D49"/>
    <mergeCell ref="C50:D50"/>
    <mergeCell ref="C51:D51"/>
    <mergeCell ref="C79:D79"/>
    <mergeCell ref="C80:D80"/>
    <mergeCell ref="C82:D82"/>
    <mergeCell ref="C83:D83"/>
    <mergeCell ref="C41:D41"/>
    <mergeCell ref="C23:D23"/>
    <mergeCell ref="C24:D24"/>
    <mergeCell ref="C25:D25"/>
    <mergeCell ref="C26:D26"/>
    <mergeCell ref="C27:D27"/>
    <mergeCell ref="C28:D28"/>
    <mergeCell ref="C29:D29"/>
    <mergeCell ref="C30:D30"/>
    <mergeCell ref="C31:D31"/>
    <mergeCell ref="C13:D13"/>
    <mergeCell ref="C14:D14"/>
    <mergeCell ref="C16:D16"/>
    <mergeCell ref="C17:D17"/>
    <mergeCell ref="C18:D18"/>
    <mergeCell ref="C19:D19"/>
    <mergeCell ref="C20:D20"/>
    <mergeCell ref="C21:D21"/>
    <mergeCell ref="C22:D22"/>
    <mergeCell ref="C175:D175"/>
    <mergeCell ref="C176:D176"/>
    <mergeCell ref="C177:D177"/>
    <mergeCell ref="C178:D178"/>
    <mergeCell ref="C179:D179"/>
    <mergeCell ref="C180:D180"/>
    <mergeCell ref="C181:D181"/>
    <mergeCell ref="C92:D92"/>
    <mergeCell ref="C157:D157"/>
    <mergeCell ref="C156:D156"/>
    <mergeCell ref="C99:D99"/>
    <mergeCell ref="C96:D96"/>
    <mergeCell ref="C102:D102"/>
    <mergeCell ref="C104:D104"/>
    <mergeCell ref="C124:D124"/>
    <mergeCell ref="C125:D125"/>
    <mergeCell ref="C126:D126"/>
    <mergeCell ref="C127:D127"/>
    <mergeCell ref="C121:D121"/>
    <mergeCell ref="C128:D128"/>
    <mergeCell ref="C122:D122"/>
    <mergeCell ref="C113:D113"/>
    <mergeCell ref="C105:D105"/>
    <mergeCell ref="C100:D100"/>
    <mergeCell ref="R262:S262"/>
    <mergeCell ref="C60:D60"/>
    <mergeCell ref="C61:D61"/>
    <mergeCell ref="C6:D6"/>
    <mergeCell ref="C7:D7"/>
    <mergeCell ref="C53:D53"/>
    <mergeCell ref="C54:D54"/>
    <mergeCell ref="C55:D55"/>
    <mergeCell ref="C56:D56"/>
    <mergeCell ref="C45:D45"/>
    <mergeCell ref="C52:D52"/>
    <mergeCell ref="C58:D58"/>
    <mergeCell ref="C59:D59"/>
    <mergeCell ref="C15:D15"/>
    <mergeCell ref="C8:D8"/>
    <mergeCell ref="C9:D9"/>
    <mergeCell ref="C10:D10"/>
    <mergeCell ref="C11:D11"/>
    <mergeCell ref="C12:D12"/>
    <mergeCell ref="C81:D81"/>
    <mergeCell ref="C69:D69"/>
    <mergeCell ref="C70:D70"/>
    <mergeCell ref="C71:D71"/>
    <mergeCell ref="C112:D112"/>
    <mergeCell ref="C160:D160"/>
    <mergeCell ref="C133:D133"/>
    <mergeCell ref="C134:D134"/>
    <mergeCell ref="C135:D135"/>
    <mergeCell ref="C136:D136"/>
    <mergeCell ref="C137:D137"/>
    <mergeCell ref="C140:D140"/>
    <mergeCell ref="C155:D155"/>
    <mergeCell ref="C158:D158"/>
    <mergeCell ref="C159:D159"/>
    <mergeCell ref="C142:D142"/>
    <mergeCell ref="C145:D145"/>
    <mergeCell ref="C152:D152"/>
    <mergeCell ref="C153:D153"/>
    <mergeCell ref="C146:D146"/>
    <mergeCell ref="C147:D147"/>
    <mergeCell ref="C148:D148"/>
    <mergeCell ref="C151:D151"/>
    <mergeCell ref="D1:O1"/>
    <mergeCell ref="B2:N2"/>
    <mergeCell ref="H5:L5"/>
    <mergeCell ref="C62:D62"/>
    <mergeCell ref="C57:D57"/>
    <mergeCell ref="C63:D63"/>
    <mergeCell ref="C139:D139"/>
    <mergeCell ref="C138:D138"/>
    <mergeCell ref="C117:D117"/>
    <mergeCell ref="C118:D118"/>
    <mergeCell ref="C119:D119"/>
    <mergeCell ref="C130:D130"/>
    <mergeCell ref="C131:D131"/>
    <mergeCell ref="C132:D132"/>
    <mergeCell ref="C123:D123"/>
    <mergeCell ref="C64:D64"/>
    <mergeCell ref="C65:D65"/>
    <mergeCell ref="C66:D66"/>
    <mergeCell ref="C67:D67"/>
    <mergeCell ref="C76:D76"/>
    <mergeCell ref="C77:D77"/>
    <mergeCell ref="C78:D78"/>
    <mergeCell ref="C72:D72"/>
    <mergeCell ref="C97:D97"/>
    <mergeCell ref="C68:D68"/>
    <mergeCell ref="C88:D88"/>
    <mergeCell ref="C110:D110"/>
    <mergeCell ref="C120:D120"/>
    <mergeCell ref="C114:D114"/>
    <mergeCell ref="C116:D116"/>
    <mergeCell ref="C115:D115"/>
    <mergeCell ref="C107:D107"/>
    <mergeCell ref="C242:D242"/>
    <mergeCell ref="C173:D173"/>
    <mergeCell ref="C174:D174"/>
    <mergeCell ref="C168:D168"/>
    <mergeCell ref="C169:D169"/>
    <mergeCell ref="C166:D166"/>
    <mergeCell ref="C149:D149"/>
    <mergeCell ref="C154:D154"/>
    <mergeCell ref="C143:D143"/>
    <mergeCell ref="C144:D144"/>
    <mergeCell ref="C165:D165"/>
    <mergeCell ref="C167:D167"/>
    <mergeCell ref="C170:D170"/>
    <mergeCell ref="C171:D171"/>
    <mergeCell ref="C172:D172"/>
    <mergeCell ref="C91:D91"/>
    <mergeCell ref="C245:D245"/>
    <mergeCell ref="C250:D250"/>
    <mergeCell ref="C244:D244"/>
    <mergeCell ref="C248:D248"/>
    <mergeCell ref="C237:D237"/>
    <mergeCell ref="C243:D243"/>
    <mergeCell ref="C257:D257"/>
    <mergeCell ref="C251:D251"/>
    <mergeCell ref="C246:D246"/>
    <mergeCell ref="C253:D253"/>
    <mergeCell ref="C254:D254"/>
    <mergeCell ref="C255:D255"/>
    <mergeCell ref="C256:D256"/>
    <mergeCell ref="C252:D252"/>
    <mergeCell ref="C247:D247"/>
    <mergeCell ref="C249:D249"/>
    <mergeCell ref="C238:D238"/>
    <mergeCell ref="C239:D239"/>
    <mergeCell ref="C240:D240"/>
    <mergeCell ref="C241:D241"/>
  </mergeCells>
  <phoneticPr fontId="22" type="noConversion"/>
  <dataValidations count="1">
    <dataValidation type="list" allowBlank="1" showInputMessage="1" showErrorMessage="1" sqref="C238:D257" xr:uid="{00000000-0002-0000-0000-000000000000}">
      <formula1>$Z$239:$Z$278</formula1>
    </dataValidation>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VED Skaičiuoklė</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Rimvydasv</dc:creator>
  <cp:keywords/>
  <dc:description/>
  <cp:lastModifiedBy>Loreta Čeikauskienė</cp:lastModifiedBy>
  <cp:revision/>
  <dcterms:created xsi:type="dcterms:W3CDTF">2014-08-12T10:15:38Z</dcterms:created>
  <dcterms:modified xsi:type="dcterms:W3CDTF">2024-06-18T06:58:14Z</dcterms:modified>
  <cp:category/>
  <cp:contentStatus/>
</cp:coreProperties>
</file>